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375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3" i="1"/>
  <c r="G19" i="1"/>
  <c r="E18" i="1"/>
  <c r="G18" i="1" s="1"/>
  <c r="F17" i="1"/>
  <c r="E17" i="1"/>
  <c r="G17" i="1" s="1"/>
  <c r="E16" i="1"/>
  <c r="G16" i="1" s="1"/>
  <c r="E15" i="1"/>
  <c r="G15" i="1" s="1"/>
  <c r="F12" i="1"/>
  <c r="G12" i="1" s="1"/>
  <c r="F11" i="1"/>
  <c r="F10" i="1"/>
  <c r="G10" i="1" s="1"/>
  <c r="F9" i="1"/>
  <c r="E9" i="1"/>
  <c r="G9" i="1" s="1"/>
  <c r="F8" i="1"/>
  <c r="E8" i="1"/>
  <c r="G8" i="1" s="1"/>
  <c r="F7" i="1"/>
  <c r="E7" i="1"/>
  <c r="F6" i="1"/>
  <c r="G6" i="1" s="1"/>
  <c r="G7" i="1" l="1"/>
  <c r="G14" i="1" s="1"/>
  <c r="G20" i="1"/>
  <c r="G21" i="1" s="1"/>
</calcChain>
</file>

<file path=xl/sharedStrings.xml><?xml version="1.0" encoding="utf-8"?>
<sst xmlns="http://schemas.openxmlformats.org/spreadsheetml/2006/main" count="63" uniqueCount="49">
  <si>
    <t>序号</t>
  </si>
  <si>
    <t>项目名称</t>
  </si>
  <si>
    <t>单位</t>
  </si>
  <si>
    <t>数量</t>
  </si>
  <si>
    <t>备注</t>
  </si>
  <si>
    <t>一</t>
  </si>
  <si>
    <t>路堑挡土墙</t>
  </si>
  <si>
    <t>清理塌方</t>
  </si>
  <si>
    <t>m3</t>
  </si>
  <si>
    <t xml:space="preserve">    含挖掘机进出场、塌方清理、塌方及弃土装车、塌方运输出场及场地寻找。</t>
  </si>
  <si>
    <t>开挖土方</t>
  </si>
  <si>
    <t>C20混凝土</t>
  </si>
  <si>
    <t xml:space="preserve">    含模板清理、模板吊运到位、斜坡吊车配合装模、斜坡锚固、辅材提供、吊车打混凝土及养护，（不含混凝土）</t>
  </si>
  <si>
    <t>墙背砂砾回填</t>
  </si>
  <si>
    <t xml:space="preserve">    含砂砾购置并到场及吊车吊运到位并人工回填和夯实。</t>
  </si>
  <si>
    <t>挡土墙模板及钢管</t>
  </si>
  <si>
    <t>项</t>
  </si>
  <si>
    <t>钢模按400m2考虑，相应配置钢管及其他拉杆等材料</t>
  </si>
  <si>
    <t>吊车使用费</t>
  </si>
  <si>
    <t>月</t>
  </si>
  <si>
    <t xml:space="preserve">    含吊车进出场、吊车租赁1个月及燃油费</t>
  </si>
  <si>
    <t>发电机使用费</t>
  </si>
  <si>
    <t xml:space="preserve">    含发电机进出场、发电机租赁1个月及燃油费</t>
  </si>
  <si>
    <t>安全费</t>
  </si>
  <si>
    <t>小  计</t>
  </si>
  <si>
    <t>元</t>
  </si>
  <si>
    <t>二</t>
  </si>
  <si>
    <t>路堑平台沟</t>
  </si>
  <si>
    <t>挖基土方</t>
  </si>
  <si>
    <t>C15混凝土</t>
  </si>
  <si>
    <t xml:space="preserve">    吊车吊运、人工振捣及养护（不含混凝土）</t>
  </si>
  <si>
    <t>粘结砖</t>
  </si>
  <si>
    <t xml:space="preserve">    砖块购置并到场、人工配合吊运砖块及拌砂浆砌筑、养护。</t>
  </si>
  <si>
    <t>M10水泥砂浆抹面</t>
  </si>
  <si>
    <t>m2</t>
  </si>
  <si>
    <t>台班</t>
  </si>
  <si>
    <t>总  计</t>
  </si>
  <si>
    <t>控制单价</t>
    <phoneticPr fontId="3" type="noConversion"/>
  </si>
  <si>
    <t>投标合价（元）</t>
    <phoneticPr fontId="3" type="noConversion"/>
  </si>
  <si>
    <t xml:space="preserve"> </t>
    <phoneticPr fontId="3" type="noConversion"/>
  </si>
  <si>
    <t>元</t>
    <phoneticPr fontId="3" type="noConversion"/>
  </si>
  <si>
    <t>控制合价（元）</t>
    <phoneticPr fontId="3" type="noConversion"/>
  </si>
  <si>
    <t>投标单价</t>
    <phoneticPr fontId="3" type="noConversion"/>
  </si>
  <si>
    <t xml:space="preserve">    台帽2个，一个台帽考虑现场施工接近2天，按2天/个计算</t>
    <phoneticPr fontId="3" type="noConversion"/>
  </si>
  <si>
    <t xml:space="preserve">    人工开挖及弃置</t>
    <phoneticPr fontId="3" type="noConversion"/>
  </si>
  <si>
    <t xml:space="preserve">    不含安全设施的购置</t>
    <phoneticPr fontId="3" type="noConversion"/>
  </si>
  <si>
    <t xml:space="preserve">    此项已含在路堑挡土墙吊车使用费之内</t>
    <phoneticPr fontId="3" type="noConversion"/>
  </si>
  <si>
    <r>
      <t xml:space="preserve">上武高速局部路段路面、边坡修复养护工程路堑挡墙及平台沟劳务分包清单      </t>
    </r>
    <r>
      <rPr>
        <b/>
        <sz val="10"/>
        <color theme="1"/>
        <rFont val="宋体"/>
        <family val="3"/>
        <charset val="134"/>
        <scheme val="minor"/>
      </rPr>
      <t>附件1</t>
    </r>
    <phoneticPr fontId="3" type="noConversion"/>
  </si>
  <si>
    <r>
      <t>注：
1、本项目采用费用包干方式，即以上报价包括材料费（除砼）、人工费、制作费、安装费、
运费、装卸费、税金、利润等一切费用，采购方不再支付其他费用。
2、我公司提供税率为    %，税名为     *     的增值税专用发票。并承诺不予以调价。
3、本合同数量为暂定数量，单价为固定价，最终结算按甲方实际确认的数量及总价为准。
4、支付方式：</t>
    </r>
    <r>
      <rPr>
        <u/>
        <sz val="11"/>
        <color theme="1"/>
        <rFont val="宋体"/>
        <family val="3"/>
        <charset val="134"/>
        <scheme val="minor"/>
      </rPr>
      <t xml:space="preserve"> 项目主体结构完成后经业主、监理验收合格，乙方开具专用增值税税票后7个有效工作日内支付，支付已完成工程量的 80 ％； 本项目交工验收后，甲方支付给乙方的工程量计量款至总额的 97 ％（暂定）； 剩余工程款至缺陷期结束付清</t>
    </r>
    <r>
      <rPr>
        <sz val="11"/>
        <color theme="1"/>
        <rFont val="宋体"/>
        <family val="3"/>
        <charset val="134"/>
        <scheme val="minor"/>
      </rPr>
      <t xml:space="preserve"> 。
5、项目施工工期：</t>
    </r>
    <r>
      <rPr>
        <u/>
        <sz val="11"/>
        <color theme="1"/>
        <rFont val="宋体"/>
        <family val="3"/>
        <charset val="134"/>
        <scheme val="minor"/>
      </rPr>
      <t xml:space="preserve">   45    </t>
    </r>
    <r>
      <rPr>
        <sz val="11"/>
        <color theme="1"/>
        <rFont val="宋体"/>
        <family val="3"/>
        <charset val="134"/>
        <scheme val="minor"/>
      </rPr>
      <t>天。
6、质保期：</t>
    </r>
    <r>
      <rPr>
        <u/>
        <sz val="11"/>
        <color theme="1"/>
        <rFont val="宋体"/>
        <family val="3"/>
        <charset val="134"/>
        <scheme val="minor"/>
      </rPr>
      <t xml:space="preserve">   2  </t>
    </r>
    <r>
      <rPr>
        <sz val="11"/>
        <color theme="1"/>
        <rFont val="宋体"/>
        <family val="3"/>
        <charset val="134"/>
        <scheme val="minor"/>
      </rPr>
      <t xml:space="preserve"> 年。
7、投标单价不能超过控制单价；施工人员必须购买保险；以上控制单价含9%增值税。  
8、其他需说明的内容：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   </t>
    </r>
    <r>
      <rPr>
        <sz val="11"/>
        <color theme="1"/>
        <rFont val="宋体"/>
        <family val="3"/>
        <charset val="134"/>
        <scheme val="minor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</si>
</sst>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zoomScaleNormal="100" workbookViewId="0">
      <selection activeCell="I32" sqref="I32"/>
    </sheetView>
  </sheetViews>
  <sheetFormatPr defaultColWidth="9" defaultRowHeight="13.5" x14ac:dyDescent="0.15"/>
  <cols>
    <col min="1" max="2" width="10.625" style="1" customWidth="1"/>
    <col min="3" max="3" width="15.625" style="1" customWidth="1"/>
    <col min="4" max="4" width="6.625" style="1" customWidth="1"/>
    <col min="5" max="6" width="12.625" style="1" customWidth="1"/>
    <col min="7" max="7" width="13.75" style="1" customWidth="1"/>
    <col min="8" max="8" width="12.625" style="1" customWidth="1"/>
    <col min="9" max="9" width="13.375" style="1" customWidth="1"/>
    <col min="10" max="10" width="27.25" style="1" customWidth="1"/>
    <col min="11" max="16384" width="9" style="1"/>
  </cols>
  <sheetData>
    <row r="1" spans="1:10" ht="15" customHeight="1" x14ac:dyDescent="0.15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0.100000000000001" customHeight="1" x14ac:dyDescent="0.15"/>
    <row r="4" spans="1:10" ht="20.100000000000001" customHeight="1" x14ac:dyDescent="0.15">
      <c r="A4" s="20" t="s">
        <v>0</v>
      </c>
      <c r="B4" s="20" t="s">
        <v>1</v>
      </c>
      <c r="C4" s="20"/>
      <c r="D4" s="12" t="s">
        <v>2</v>
      </c>
      <c r="E4" s="12" t="s">
        <v>3</v>
      </c>
      <c r="F4" s="12" t="s">
        <v>37</v>
      </c>
      <c r="G4" s="12" t="s">
        <v>41</v>
      </c>
      <c r="H4" s="12" t="s">
        <v>42</v>
      </c>
      <c r="I4" s="12" t="s">
        <v>38</v>
      </c>
      <c r="J4" s="12" t="s">
        <v>4</v>
      </c>
    </row>
    <row r="5" spans="1:10" ht="20.100000000000001" customHeight="1" x14ac:dyDescent="0.15">
      <c r="A5" s="20"/>
      <c r="B5" s="20"/>
      <c r="C5" s="20"/>
      <c r="D5" s="21"/>
      <c r="E5" s="13"/>
      <c r="F5" s="13"/>
      <c r="G5" s="13"/>
      <c r="H5" s="13"/>
      <c r="I5" s="13"/>
      <c r="J5" s="13"/>
    </row>
    <row r="6" spans="1:10" ht="45" customHeight="1" x14ac:dyDescent="0.15">
      <c r="A6" s="20" t="s">
        <v>5</v>
      </c>
      <c r="B6" s="20" t="s">
        <v>6</v>
      </c>
      <c r="C6" s="2" t="s">
        <v>7</v>
      </c>
      <c r="D6" s="2" t="s">
        <v>8</v>
      </c>
      <c r="E6" s="3">
        <v>600</v>
      </c>
      <c r="F6" s="3">
        <f>(4400/(685)+15+30)*1.1*1.13</f>
        <v>63.919233576642341</v>
      </c>
      <c r="G6" s="3">
        <f>E6*F6</f>
        <v>38351.540145985404</v>
      </c>
      <c r="H6" s="3"/>
      <c r="I6" s="3"/>
      <c r="J6" s="22" t="s">
        <v>9</v>
      </c>
    </row>
    <row r="7" spans="1:10" ht="45" customHeight="1" x14ac:dyDescent="0.15">
      <c r="A7" s="20"/>
      <c r="B7" s="20"/>
      <c r="C7" s="2" t="s">
        <v>10</v>
      </c>
      <c r="D7" s="2" t="s">
        <v>8</v>
      </c>
      <c r="E7" s="3">
        <f>34+51</f>
        <v>85</v>
      </c>
      <c r="F7" s="3">
        <f>(4400/(685)+15+30)*1.1*1.13</f>
        <v>63.919233576642341</v>
      </c>
      <c r="G7" s="3">
        <f t="shared" ref="G7:G12" si="0">E7*F7</f>
        <v>5433.1348540145991</v>
      </c>
      <c r="H7" s="3"/>
      <c r="I7" s="3"/>
      <c r="J7" s="23"/>
    </row>
    <row r="8" spans="1:10" ht="60.75" customHeight="1" x14ac:dyDescent="0.15">
      <c r="A8" s="20"/>
      <c r="B8" s="20"/>
      <c r="C8" s="2" t="s">
        <v>11</v>
      </c>
      <c r="D8" s="2" t="s">
        <v>8</v>
      </c>
      <c r="E8" s="3">
        <f>234.3+351.45</f>
        <v>585.75</v>
      </c>
      <c r="F8" s="3">
        <f>260*1.1*1.13</f>
        <v>323.17999999999995</v>
      </c>
      <c r="G8" s="3">
        <f t="shared" si="0"/>
        <v>189302.68499999997</v>
      </c>
      <c r="H8" s="3"/>
      <c r="I8" s="3"/>
      <c r="J8" s="4" t="s">
        <v>12</v>
      </c>
    </row>
    <row r="9" spans="1:10" ht="45" customHeight="1" x14ac:dyDescent="0.15">
      <c r="A9" s="20"/>
      <c r="B9" s="20"/>
      <c r="C9" s="2" t="s">
        <v>13</v>
      </c>
      <c r="D9" s="2" t="s">
        <v>8</v>
      </c>
      <c r="E9" s="3">
        <f>160+240</f>
        <v>400</v>
      </c>
      <c r="F9" s="3">
        <f>(220+40)*1.1*1.13</f>
        <v>323.17999999999995</v>
      </c>
      <c r="G9" s="3">
        <f>E9*F9</f>
        <v>129271.99999999999</v>
      </c>
      <c r="H9" s="3"/>
      <c r="I9" s="3"/>
      <c r="J9" s="4" t="s">
        <v>14</v>
      </c>
    </row>
    <row r="10" spans="1:10" ht="45" customHeight="1" x14ac:dyDescent="0.15">
      <c r="A10" s="20"/>
      <c r="B10" s="20"/>
      <c r="C10" s="2" t="s">
        <v>15</v>
      </c>
      <c r="D10" s="2" t="s">
        <v>16</v>
      </c>
      <c r="E10" s="3">
        <v>1</v>
      </c>
      <c r="F10" s="3">
        <f>(1500*4+500+2000)*1.1*1.13</f>
        <v>10565.499999999998</v>
      </c>
      <c r="G10" s="3">
        <f>E10*F10</f>
        <v>10565.499999999998</v>
      </c>
      <c r="H10" s="3"/>
      <c r="I10" s="3"/>
      <c r="J10" s="4" t="s">
        <v>17</v>
      </c>
    </row>
    <row r="11" spans="1:10" ht="45" customHeight="1" x14ac:dyDescent="0.15">
      <c r="A11" s="20"/>
      <c r="B11" s="20"/>
      <c r="C11" s="2" t="s">
        <v>18</v>
      </c>
      <c r="D11" s="2" t="s">
        <v>19</v>
      </c>
      <c r="E11" s="3">
        <v>1</v>
      </c>
      <c r="F11" s="3">
        <f>(2200*2+24000+6000)*1.13</f>
        <v>38871.999999999993</v>
      </c>
      <c r="G11" s="3">
        <f>E11*F11</f>
        <v>38871.999999999993</v>
      </c>
      <c r="H11" s="3"/>
      <c r="I11" s="3"/>
      <c r="J11" s="4" t="s">
        <v>20</v>
      </c>
    </row>
    <row r="12" spans="1:10" ht="45" customHeight="1" x14ac:dyDescent="0.15">
      <c r="A12" s="20"/>
      <c r="B12" s="20"/>
      <c r="C12" s="2" t="s">
        <v>21</v>
      </c>
      <c r="D12" s="2" t="s">
        <v>19</v>
      </c>
      <c r="E12" s="3">
        <v>1</v>
      </c>
      <c r="F12" s="3">
        <f>(600*2+3000+2000)*1.1*1.13</f>
        <v>7706.6</v>
      </c>
      <c r="G12" s="3">
        <f t="shared" si="0"/>
        <v>7706.6</v>
      </c>
      <c r="H12" s="3"/>
      <c r="I12" s="3"/>
      <c r="J12" s="4" t="s">
        <v>22</v>
      </c>
    </row>
    <row r="13" spans="1:10" ht="30" customHeight="1" x14ac:dyDescent="0.15">
      <c r="A13" s="20"/>
      <c r="B13" s="20"/>
      <c r="C13" s="2" t="s">
        <v>23</v>
      </c>
      <c r="D13" s="2" t="s">
        <v>16</v>
      </c>
      <c r="E13" s="3">
        <v>1</v>
      </c>
      <c r="F13" s="3">
        <v>20000</v>
      </c>
      <c r="G13" s="3">
        <f>E13*F13</f>
        <v>20000</v>
      </c>
      <c r="H13" s="3"/>
      <c r="I13" s="3"/>
      <c r="J13" s="4" t="s">
        <v>45</v>
      </c>
    </row>
    <row r="14" spans="1:10" ht="30" customHeight="1" x14ac:dyDescent="0.15">
      <c r="A14" s="20"/>
      <c r="B14" s="14" t="s">
        <v>24</v>
      </c>
      <c r="C14" s="14"/>
      <c r="D14" s="5" t="s">
        <v>25</v>
      </c>
      <c r="E14" s="6"/>
      <c r="F14" s="6"/>
      <c r="G14" s="6">
        <f>SUM(G6:G13)</f>
        <v>439503.45999999996</v>
      </c>
      <c r="H14" s="6"/>
      <c r="I14" s="6"/>
      <c r="J14" s="7"/>
    </row>
    <row r="15" spans="1:10" ht="30" customHeight="1" x14ac:dyDescent="0.15">
      <c r="A15" s="20" t="s">
        <v>26</v>
      </c>
      <c r="B15" s="20" t="s">
        <v>27</v>
      </c>
      <c r="C15" s="2" t="s">
        <v>28</v>
      </c>
      <c r="D15" s="2" t="s">
        <v>8</v>
      </c>
      <c r="E15" s="3">
        <f>4.8+6.4</f>
        <v>11.2</v>
      </c>
      <c r="F15" s="3">
        <v>155</v>
      </c>
      <c r="G15" s="3">
        <f>E15*F15</f>
        <v>1736</v>
      </c>
      <c r="H15" s="3"/>
      <c r="I15" s="3"/>
      <c r="J15" s="7" t="s">
        <v>44</v>
      </c>
    </row>
    <row r="16" spans="1:10" ht="30" customHeight="1" x14ac:dyDescent="0.15">
      <c r="A16" s="20"/>
      <c r="B16" s="20"/>
      <c r="C16" s="2" t="s">
        <v>29</v>
      </c>
      <c r="D16" s="2" t="s">
        <v>8</v>
      </c>
      <c r="E16" s="3">
        <f>0.96+1.28</f>
        <v>2.2400000000000002</v>
      </c>
      <c r="F16" s="3">
        <v>780</v>
      </c>
      <c r="G16" s="3">
        <f>E16*F16</f>
        <v>1747.2000000000003</v>
      </c>
      <c r="H16" s="3"/>
      <c r="I16" s="3"/>
      <c r="J16" s="4" t="s">
        <v>30</v>
      </c>
    </row>
    <row r="17" spans="1:10" ht="45" customHeight="1" x14ac:dyDescent="0.15">
      <c r="A17" s="20"/>
      <c r="B17" s="20"/>
      <c r="C17" s="2" t="s">
        <v>31</v>
      </c>
      <c r="D17" s="2" t="s">
        <v>8</v>
      </c>
      <c r="E17" s="3">
        <f>1.44+1.92</f>
        <v>3.36</v>
      </c>
      <c r="F17" s="3">
        <f>(380+800/3.36+100+200)*1.1*1.13</f>
        <v>1141.192380952381</v>
      </c>
      <c r="G17" s="3">
        <f>E17*F17</f>
        <v>3834.4063999999998</v>
      </c>
      <c r="H17" s="3"/>
      <c r="I17" s="3"/>
      <c r="J17" s="4" t="s">
        <v>32</v>
      </c>
    </row>
    <row r="18" spans="1:10" ht="39.75" customHeight="1" x14ac:dyDescent="0.15">
      <c r="A18" s="20"/>
      <c r="B18" s="20"/>
      <c r="C18" s="2" t="s">
        <v>33</v>
      </c>
      <c r="D18" s="2" t="s">
        <v>34</v>
      </c>
      <c r="E18" s="3">
        <f>15.6+20.8</f>
        <v>36.4</v>
      </c>
      <c r="F18" s="3">
        <v>20</v>
      </c>
      <c r="G18" s="3">
        <f>E18*F18</f>
        <v>728</v>
      </c>
      <c r="H18" s="3"/>
      <c r="I18" s="3"/>
      <c r="J18" s="4" t="s">
        <v>43</v>
      </c>
    </row>
    <row r="19" spans="1:10" ht="30" customHeight="1" x14ac:dyDescent="0.15">
      <c r="A19" s="20"/>
      <c r="B19" s="20"/>
      <c r="C19" s="2" t="s">
        <v>18</v>
      </c>
      <c r="D19" s="2" t="s">
        <v>35</v>
      </c>
      <c r="E19" s="3"/>
      <c r="F19" s="3"/>
      <c r="G19" s="3">
        <f>E19*F19</f>
        <v>0</v>
      </c>
      <c r="H19" s="3"/>
      <c r="I19" s="3"/>
      <c r="J19" s="8" t="s">
        <v>46</v>
      </c>
    </row>
    <row r="20" spans="1:10" ht="30" customHeight="1" x14ac:dyDescent="0.15">
      <c r="A20" s="20"/>
      <c r="B20" s="14" t="s">
        <v>24</v>
      </c>
      <c r="C20" s="14"/>
      <c r="D20" s="5" t="s">
        <v>40</v>
      </c>
      <c r="E20" s="6" t="s">
        <v>39</v>
      </c>
      <c r="F20" s="6" t="s">
        <v>39</v>
      </c>
      <c r="G20" s="6">
        <f>SUM(G15:G19)</f>
        <v>8045.6064000000006</v>
      </c>
      <c r="H20" s="6"/>
      <c r="I20" s="6"/>
      <c r="J20" s="7"/>
    </row>
    <row r="21" spans="1:10" ht="30" customHeight="1" x14ac:dyDescent="0.15">
      <c r="A21" s="15" t="s">
        <v>36</v>
      </c>
      <c r="B21" s="16"/>
      <c r="C21" s="17"/>
      <c r="D21" s="5" t="s">
        <v>25</v>
      </c>
      <c r="E21" s="6"/>
      <c r="F21" s="6"/>
      <c r="G21" s="6">
        <f>G14+G20</f>
        <v>447549.06639999995</v>
      </c>
      <c r="H21" s="6" t="s">
        <v>39</v>
      </c>
      <c r="I21" s="6" t="s">
        <v>39</v>
      </c>
      <c r="J21" s="9"/>
    </row>
    <row r="22" spans="1:10" ht="163.5" customHeight="1" x14ac:dyDescent="0.15">
      <c r="A22" s="18" t="s">
        <v>48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</sheetData>
  <mergeCells count="19">
    <mergeCell ref="A21:C21"/>
    <mergeCell ref="A22:J22"/>
    <mergeCell ref="A4:A5"/>
    <mergeCell ref="A6:A14"/>
    <mergeCell ref="A15:A20"/>
    <mergeCell ref="B6:B13"/>
    <mergeCell ref="B15:B19"/>
    <mergeCell ref="D4:D5"/>
    <mergeCell ref="E4:E5"/>
    <mergeCell ref="F4:F5"/>
    <mergeCell ref="G4:G5"/>
    <mergeCell ref="J4:J5"/>
    <mergeCell ref="J6:J7"/>
    <mergeCell ref="B4:C5"/>
    <mergeCell ref="A1:J2"/>
    <mergeCell ref="H4:H5"/>
    <mergeCell ref="I4:I5"/>
    <mergeCell ref="B14:C14"/>
    <mergeCell ref="B20:C20"/>
  </mergeCells>
  <phoneticPr fontId="3" type="noConversion"/>
  <pageMargins left="0.39305555555555599" right="0.39305555555555599" top="0.98402777777777795" bottom="0.39305555555555599" header="0" footer="0"/>
  <pageSetup paperSize="9" orientation="landscape" r:id="rId1"/>
  <headerFooter>
    <oddFooter xml:space="preserve">&amp;C投标单位（盖公章）：                                    法人代表或委托代理人（签字）：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2024-03-11T04:00:23Z</cp:lastPrinted>
  <dcterms:created xsi:type="dcterms:W3CDTF">2023-07-16T06:07:00Z</dcterms:created>
  <dcterms:modified xsi:type="dcterms:W3CDTF">2024-03-11T04:03:52Z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428048EF1D2D4FF6834C7BDC0829620E_11</vt:lpwstr>
  </property>
  <property fmtid="{D5CDD505-2E9C-101B-9397-08002B2CF9AE}" pid="3" name="KSOProductBuildVer">
    <vt:lpwstr>2052-12.1.0.16388</vt:lpwstr>
  </property>
</Properties>
</file>