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1" activeTab="1"/>
  </bookViews>
  <sheets>
    <sheet name="Sheet3" sheetId="1" state="hidden" r:id="rId1"/>
    <sheet name="报价单" sheetId="4" r:id="rId2"/>
  </sheets>
  <definedNames>
    <definedName name="_xlnm.Print_Titles" localSheetId="0">Sheet3!$1:$3</definedName>
    <definedName name="_xlnm.Print_Titles" localSheetId="1">报价单!$1:$3</definedName>
  </definedNames>
  <calcPr calcId="144525"/>
</workbook>
</file>

<file path=xl/sharedStrings.xml><?xml version="1.0" encoding="utf-8"?>
<sst xmlns="http://schemas.openxmlformats.org/spreadsheetml/2006/main" count="262" uniqueCount="110">
  <si>
    <t>赵家水库连通渠防汛交通桥成本测算</t>
  </si>
  <si>
    <t>项目编码</t>
  </si>
  <si>
    <t>项目名称</t>
  </si>
  <si>
    <t>单位</t>
  </si>
  <si>
    <t>设计数量</t>
  </si>
  <si>
    <t>清单单价</t>
  </si>
  <si>
    <t>清单合价</t>
  </si>
  <si>
    <t>成本分析</t>
  </si>
  <si>
    <t>劳务单价</t>
  </si>
  <si>
    <t>材料单价</t>
  </si>
  <si>
    <t>综合合价</t>
  </si>
  <si>
    <t>综合单价</t>
  </si>
  <si>
    <t>单价利润</t>
  </si>
  <si>
    <t>综合利润</t>
  </si>
  <si>
    <t>下部结构</t>
  </si>
  <si>
    <t>挖基坑土方</t>
  </si>
  <si>
    <t>m³</t>
  </si>
  <si>
    <t>桩基</t>
  </si>
  <si>
    <t>m</t>
  </si>
  <si>
    <t>C30水下砼</t>
  </si>
  <si>
    <t>钢筋笼</t>
  </si>
  <si>
    <t>t</t>
  </si>
  <si>
    <t>凿桩头</t>
  </si>
  <si>
    <t>个</t>
  </si>
  <si>
    <t>声测管</t>
  </si>
  <si>
    <t>混凝土墩台盖梁</t>
  </si>
  <si>
    <t>混凝土挡墙墙身</t>
  </si>
  <si>
    <t>混凝土其他构件</t>
  </si>
  <si>
    <t>垫石</t>
  </si>
  <si>
    <t>现浇钢板</t>
  </si>
  <si>
    <t>钢筋φ10以内</t>
  </si>
  <si>
    <t>钢筋φ18以内</t>
  </si>
  <si>
    <t>钢筋φ25以内</t>
  </si>
  <si>
    <t>橡胶垫块</t>
  </si>
  <si>
    <t>上部结构</t>
  </si>
  <si>
    <t>预制混凝土梁</t>
  </si>
  <si>
    <t>支座</t>
  </si>
  <si>
    <t>橡胶支座</t>
  </si>
  <si>
    <t>箱涵现浇湿接缝</t>
  </si>
  <si>
    <t>现浇湿接缝钢筋</t>
  </si>
  <si>
    <t>桥面及附属工程</t>
  </si>
  <si>
    <t>桥面</t>
  </si>
  <si>
    <t>C40桥面混凝土</t>
  </si>
  <si>
    <t>沥青混凝土</t>
  </si>
  <si>
    <t>现浇构件钢筋</t>
  </si>
  <si>
    <t>伸缩缝</t>
  </si>
  <si>
    <t>桥梁伸缩装置</t>
  </si>
  <si>
    <t>C50钢纤维砼</t>
  </si>
  <si>
    <t>现浇构件钢筋φ10</t>
  </si>
  <si>
    <t>现浇构件钢筋φ18</t>
  </si>
  <si>
    <t>栏杆及防撞墙</t>
  </si>
  <si>
    <t>金属栏杆</t>
  </si>
  <si>
    <t>混凝土防撞护栏</t>
  </si>
  <si>
    <t>搭板及枕梁</t>
  </si>
  <si>
    <t>C30砼搭板</t>
  </si>
  <si>
    <t>C20砼搭板</t>
  </si>
  <si>
    <t>桥台锥护坡</t>
  </si>
  <si>
    <t>回填方</t>
  </si>
  <si>
    <t>砂砾石</t>
  </si>
  <si>
    <t>㎡</t>
  </si>
  <si>
    <t>踏步</t>
  </si>
  <si>
    <t>浆砌块料</t>
  </si>
  <si>
    <t>台被回填</t>
  </si>
  <si>
    <t>挖一般土方</t>
  </si>
  <si>
    <t>余方弃置</t>
  </si>
  <si>
    <t>回填方（碎石）</t>
  </si>
  <si>
    <t>二、</t>
  </si>
  <si>
    <t>暂估价</t>
  </si>
  <si>
    <t>便桥</t>
  </si>
  <si>
    <t>三、</t>
  </si>
  <si>
    <t>总价措施费</t>
  </si>
  <si>
    <t>安全文明施工费</t>
  </si>
  <si>
    <t>项</t>
  </si>
  <si>
    <t>其他总价措施费</t>
  </si>
  <si>
    <t>四</t>
  </si>
  <si>
    <t>暂列金</t>
  </si>
  <si>
    <t>合计</t>
  </si>
  <si>
    <t>赵家水库连通渠防汛桥劳务分包报价单</t>
  </si>
  <si>
    <t>招标控制单价（元）</t>
  </si>
  <si>
    <t>合价（元）</t>
  </si>
  <si>
    <t>劳务报价单价（元）</t>
  </si>
  <si>
    <t>工作内容</t>
  </si>
  <si>
    <t>备注</t>
  </si>
  <si>
    <t>甲方提供钢筋及下放钢筋笼吊车；乙方负责场地清理；钢筋的保护、储存及除锈；钢筋整直、接头；钢筋截断、弯曲、焊接；钢筋安设、支承及固定等所有与钢筋有关的工作内容。</t>
  </si>
  <si>
    <t>排水、按设计及甲方要求破除、场地清理、弃渣等工作内容</t>
  </si>
  <si>
    <t>甲方负责提供运输至现场，乙方负责安装</t>
  </si>
  <si>
    <t>混凝土台帽</t>
  </si>
  <si>
    <t>甲方提供砼、钢筋，乙方负责场地清理；围堰、排水，基坑支护；模板制作、安装、拆除；混凝土浇筑、振捣、养护；施工缝设置、处理等所有与砼有关的工作内容</t>
  </si>
  <si>
    <t>混凝土耳背墙</t>
  </si>
  <si>
    <t>挡块</t>
  </si>
  <si>
    <t xml:space="preserve">甲方负责：提供钢筋（含声测管）并运输至钢筋厂；甲方负责钢筋厂的建设和外电（外线到变压器）的接入，小龙门吊的设置。乙方负责：钢筋的卸车；低压端用电的布设（变压器到各个用电场所）；钢筋加工机械设备的提供与安装；钢筋的保护、储存及除锈；钢筋整直、接头；钢筋截断、弯曲；钢筋（声测管）安设、支承及固定；预制钢筋由钢筋厂运输至施工现场；钢筋现场焊接、绑扎、固定、调整、调直等；钢筋保护层所用砂浆垫块等所有与钢筋有关的工作内容。
</t>
  </si>
  <si>
    <t>甲方采购</t>
  </si>
  <si>
    <t>甲方采购、运输及安装</t>
  </si>
  <si>
    <t>支座垫石</t>
  </si>
  <si>
    <t>甲方提供砼、钢筋。乙方负责场地清理；模板制作、安装、拆除；混凝土浇筑、养护；处理等所有与砼有关的工作内容</t>
  </si>
  <si>
    <t>甲方采购及安装</t>
  </si>
  <si>
    <t>现浇湿接缝</t>
  </si>
  <si>
    <t>甲方提供砼、钢筋；乙方负责工作面清理、砼浇筑、凿毛、清洗凿毛面、小型机具、机械、小五金、模板及模板安装、砼浇筑、砼养生、用电设施及及安全防护等一切工作。</t>
  </si>
  <si>
    <t>甲方提供钢筋。乙方负责场地清理、场地硬化；钢筋的保护、储存及除锈；钢筋整直、接头；钢筋截断、弯曲、焊接；钢筋安设、支承及固定等所有与钢筋有关的工作内容。</t>
  </si>
  <si>
    <t>甲方采购及摊铺</t>
  </si>
  <si>
    <t>场地清理、场地硬化；钢筋的保护、储存及除锈；钢筋整直、接头；钢筋截断、弯曲、焊接；钢筋安设、支承及固定等所有与钢筋有关的工作内容。</t>
  </si>
  <si>
    <t>甲方采购；乙方负责栏杆的除锈、喷漆及安装</t>
  </si>
  <si>
    <t>场地清理；排水；模板制作、安装、拆除；混凝土浇筑、养护；施工缝、沉降缝设置、处理等所有与砼管基有关的工作内容。</t>
  </si>
  <si>
    <t>甲方施工</t>
  </si>
  <si>
    <t>场地清理；地基平整夯实，断面开挖；片石采购、解小、运输；砂浆拌制、片石砌筑、勾缝、抹面；养护等所有与预制块底板浆砌片石排水沟有关的工作内容。</t>
  </si>
  <si>
    <t>/</t>
  </si>
  <si>
    <t>甲方采购及施工</t>
  </si>
  <si>
    <t>便道</t>
  </si>
  <si>
    <t>甲方负责施工</t>
  </si>
  <si>
    <t>作业人员穿戴安全帽、反光衣及必要的防护措施，施工现场安全围挡、安全标识标牌、安全锥等安全设施按甲方要求设置、维护及转场。施工路段交通指挥、疏导、厢型车辆接送人员上下车等与安全有关的工作内容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</si>
</sst>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Tahoma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sz val="9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workbookViewId="0">
      <pane ySplit="3" topLeftCell="A46" activePane="bottomLeft" state="frozen"/>
      <selection/>
      <selection pane="bottomLeft" activeCell="O1" sqref="O$1:P$1048576"/>
    </sheetView>
  </sheetViews>
  <sheetFormatPr defaultColWidth="8.75" defaultRowHeight="21.95" customHeight="1"/>
  <cols>
    <col min="1" max="1" width="5.5" style="1" customWidth="1"/>
    <col min="2" max="2" width="13.875" style="1" customWidth="1"/>
    <col min="3" max="3" width="5.125" style="1" customWidth="1"/>
    <col min="4" max="4" width="8.25" style="1" customWidth="1"/>
    <col min="5" max="5" width="9.5" style="1" customWidth="1"/>
    <col min="6" max="6" width="11.625" style="1" customWidth="1"/>
    <col min="7" max="8" width="8.5" style="1" customWidth="1"/>
    <col min="9" max="9" width="10.5" style="1" customWidth="1"/>
    <col min="10" max="10" width="8.5" style="1" customWidth="1"/>
    <col min="11" max="12" width="10.5" style="1" customWidth="1"/>
    <col min="13" max="13" width="9.5" style="1" hidden="1" customWidth="1"/>
    <col min="14" max="14" width="8.75" style="1" hidden="1" customWidth="1"/>
    <col min="15" max="15" width="10.5" style="1" hidden="1" customWidth="1"/>
    <col min="16" max="16" width="12.75" style="1" hidden="1" customWidth="1"/>
    <col min="17" max="16384" width="8.75" style="1"/>
  </cols>
  <sheetData>
    <row r="1" ht="39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.95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6"/>
    </row>
    <row r="3" ht="24.95" customHeight="1" spans="1:14">
      <c r="A3" s="5"/>
      <c r="B3" s="6"/>
      <c r="C3" s="6"/>
      <c r="D3" s="6"/>
      <c r="E3" s="6"/>
      <c r="F3" s="6"/>
      <c r="G3" s="6" t="s">
        <v>8</v>
      </c>
      <c r="H3" s="23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N3" s="1">
        <f>ROUND(1.026*1.09,2)</f>
        <v>1.12</v>
      </c>
    </row>
    <row r="4" customHeight="1" spans="1:12">
      <c r="A4" s="10">
        <v>1</v>
      </c>
      <c r="B4" s="10" t="s">
        <v>14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customHeight="1" spans="1:16">
      <c r="A5" s="6">
        <v>1.1</v>
      </c>
      <c r="B5" s="6" t="s">
        <v>15</v>
      </c>
      <c r="C5" s="6" t="s">
        <v>16</v>
      </c>
      <c r="D5" s="6">
        <v>100</v>
      </c>
      <c r="E5" s="6">
        <v>12.02</v>
      </c>
      <c r="F5" s="6">
        <f>ROUND(E5*D5,2)</f>
        <v>1202</v>
      </c>
      <c r="G5" s="6">
        <v>14.52</v>
      </c>
      <c r="H5" s="6"/>
      <c r="I5" s="6">
        <f t="shared" ref="I5:I10" si="0">ROUND(H5*D5+G5*D5,2)</f>
        <v>1452</v>
      </c>
      <c r="J5" s="6">
        <f>ROUND(I5/D5,2)</f>
        <v>14.52</v>
      </c>
      <c r="K5" s="24">
        <f>E5-J5</f>
        <v>-2.5</v>
      </c>
      <c r="L5" s="24">
        <f>ROUND(E5*D5-J5*D5,2)</f>
        <v>-250</v>
      </c>
      <c r="M5" s="1">
        <v>10.73</v>
      </c>
      <c r="O5" s="1">
        <f>G5*D5</f>
        <v>1452</v>
      </c>
      <c r="P5" s="1">
        <f>H5*D5</f>
        <v>0</v>
      </c>
    </row>
    <row r="6" customHeight="1" spans="1:16">
      <c r="A6" s="6">
        <v>1.2</v>
      </c>
      <c r="B6" s="6" t="s">
        <v>17</v>
      </c>
      <c r="C6" s="6" t="s">
        <v>18</v>
      </c>
      <c r="D6" s="6">
        <v>92</v>
      </c>
      <c r="E6" s="6">
        <v>1847.28</v>
      </c>
      <c r="F6" s="6">
        <f>ROUND(E6*D6,2)</f>
        <v>169949.76</v>
      </c>
      <c r="G6" s="6"/>
      <c r="H6" s="6"/>
      <c r="I6" s="6"/>
      <c r="J6" s="6">
        <f>ROUND(SUM(I7:I10)/D6,2)</f>
        <v>1812.36</v>
      </c>
      <c r="K6" s="6">
        <f>E6-J6</f>
        <v>34.9200000000001</v>
      </c>
      <c r="L6" s="6">
        <f>ROUND(E6*D6-J6*D6,2)</f>
        <v>3212.64</v>
      </c>
      <c r="M6" s="1">
        <v>1600.21</v>
      </c>
      <c r="O6" s="1">
        <f t="shared" ref="O6:O37" si="1">G6*D6</f>
        <v>0</v>
      </c>
      <c r="P6" s="1">
        <f t="shared" ref="P6:P37" si="2">H6*D6</f>
        <v>0</v>
      </c>
    </row>
    <row r="7" customHeight="1" spans="1:16">
      <c r="A7" s="6"/>
      <c r="B7" s="6" t="s">
        <v>19</v>
      </c>
      <c r="C7" s="6" t="s">
        <v>16</v>
      </c>
      <c r="D7" s="6">
        <v>104</v>
      </c>
      <c r="E7" s="6"/>
      <c r="F7" s="6"/>
      <c r="G7" s="6">
        <v>800</v>
      </c>
      <c r="H7" s="6">
        <v>407.94</v>
      </c>
      <c r="I7" s="6">
        <f t="shared" si="0"/>
        <v>125625.76</v>
      </c>
      <c r="J7" s="6"/>
      <c r="K7" s="6"/>
      <c r="L7" s="6"/>
      <c r="O7" s="1">
        <f t="shared" si="1"/>
        <v>83200</v>
      </c>
      <c r="P7" s="1">
        <f t="shared" si="2"/>
        <v>42425.76</v>
      </c>
    </row>
    <row r="8" customHeight="1" spans="1:16">
      <c r="A8" s="6"/>
      <c r="B8" s="6" t="s">
        <v>20</v>
      </c>
      <c r="C8" s="6" t="s">
        <v>21</v>
      </c>
      <c r="D8" s="6">
        <v>9.34</v>
      </c>
      <c r="E8" s="6"/>
      <c r="F8" s="6"/>
      <c r="G8" s="6">
        <v>700</v>
      </c>
      <c r="H8" s="6">
        <v>3126.35</v>
      </c>
      <c r="I8" s="6">
        <f t="shared" si="0"/>
        <v>35738.11</v>
      </c>
      <c r="J8" s="6"/>
      <c r="K8" s="6"/>
      <c r="L8" s="6"/>
      <c r="O8" s="1">
        <f t="shared" si="1"/>
        <v>6538</v>
      </c>
      <c r="P8" s="1">
        <f t="shared" si="2"/>
        <v>29200.109</v>
      </c>
    </row>
    <row r="9" customHeight="1" spans="1:16">
      <c r="A9" s="6"/>
      <c r="B9" s="6" t="s">
        <v>22</v>
      </c>
      <c r="C9" s="6" t="s">
        <v>23</v>
      </c>
      <c r="D9" s="6">
        <v>4</v>
      </c>
      <c r="E9" s="6"/>
      <c r="F9" s="6"/>
      <c r="G9" s="6">
        <v>196.02</v>
      </c>
      <c r="H9" s="6"/>
      <c r="I9" s="6">
        <f t="shared" si="0"/>
        <v>784.08</v>
      </c>
      <c r="J9" s="6"/>
      <c r="K9" s="6"/>
      <c r="L9" s="6"/>
      <c r="O9" s="1">
        <f t="shared" si="1"/>
        <v>784.08</v>
      </c>
      <c r="P9" s="1">
        <f t="shared" si="2"/>
        <v>0</v>
      </c>
    </row>
    <row r="10" customHeight="1" spans="1:16">
      <c r="A10" s="6"/>
      <c r="B10" s="6" t="s">
        <v>24</v>
      </c>
      <c r="C10" s="6" t="s">
        <v>21</v>
      </c>
      <c r="D10" s="6">
        <v>0.67</v>
      </c>
      <c r="E10" s="6"/>
      <c r="F10" s="6"/>
      <c r="G10" s="6">
        <v>700</v>
      </c>
      <c r="H10" s="6">
        <v>6150</v>
      </c>
      <c r="I10" s="6">
        <f t="shared" si="0"/>
        <v>4589.5</v>
      </c>
      <c r="J10" s="6"/>
      <c r="K10" s="6"/>
      <c r="L10" s="6"/>
      <c r="O10" s="1">
        <f t="shared" si="1"/>
        <v>469</v>
      </c>
      <c r="P10" s="1">
        <f t="shared" si="2"/>
        <v>4120.5</v>
      </c>
    </row>
    <row r="11" customHeight="1" spans="1:16">
      <c r="A11" s="6">
        <v>1.3</v>
      </c>
      <c r="B11" s="6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O11" s="1">
        <f t="shared" si="1"/>
        <v>0</v>
      </c>
      <c r="P11" s="1">
        <f t="shared" si="2"/>
        <v>0</v>
      </c>
    </row>
    <row r="12" customHeight="1" spans="1:16">
      <c r="A12" s="6"/>
      <c r="B12" s="6" t="s">
        <v>25</v>
      </c>
      <c r="C12" s="6" t="s">
        <v>16</v>
      </c>
      <c r="D12" s="6">
        <v>20.4</v>
      </c>
      <c r="E12" s="6">
        <v>883.65</v>
      </c>
      <c r="F12" s="6">
        <f>ROUND(E12*D12,2)</f>
        <v>18026.46</v>
      </c>
      <c r="G12" s="6">
        <v>418.39</v>
      </c>
      <c r="H12" s="6">
        <v>427.44</v>
      </c>
      <c r="I12" s="6">
        <f t="shared" ref="I12:I20" si="3">ROUND(H12*D12+G12*D12,2)</f>
        <v>17254.93</v>
      </c>
      <c r="J12" s="6">
        <f t="shared" ref="J12:J20" si="4">ROUND(I12/D12,2)</f>
        <v>845.83</v>
      </c>
      <c r="K12" s="6">
        <f t="shared" ref="K12:K20" si="5">E12-J12</f>
        <v>37.8199999999999</v>
      </c>
      <c r="L12" s="6">
        <f>ROUND(E12*D12-J12*D12,2)</f>
        <v>771.53</v>
      </c>
      <c r="M12" s="1">
        <v>626.79</v>
      </c>
      <c r="O12" s="1">
        <f t="shared" si="1"/>
        <v>8535.156</v>
      </c>
      <c r="P12" s="1">
        <f t="shared" si="2"/>
        <v>8719.776</v>
      </c>
    </row>
    <row r="13" customHeight="1" spans="1:16">
      <c r="A13" s="6"/>
      <c r="B13" s="6" t="s">
        <v>26</v>
      </c>
      <c r="C13" s="6" t="s">
        <v>16</v>
      </c>
      <c r="D13" s="6">
        <v>22.5</v>
      </c>
      <c r="E13" s="6">
        <v>1032.9</v>
      </c>
      <c r="F13" s="6">
        <f t="shared" ref="F13:F20" si="6">ROUND(E13*D13,2)</f>
        <v>23240.25</v>
      </c>
      <c r="G13" s="6">
        <v>418.39</v>
      </c>
      <c r="H13" s="6">
        <v>427.44</v>
      </c>
      <c r="I13" s="6">
        <f t="shared" si="3"/>
        <v>19031.18</v>
      </c>
      <c r="J13" s="6">
        <f t="shared" si="4"/>
        <v>845.83</v>
      </c>
      <c r="K13" s="6">
        <f t="shared" si="5"/>
        <v>187.07</v>
      </c>
      <c r="L13" s="6">
        <f>ROUND(E13*D13-J13*D13,2)</f>
        <v>4209.08</v>
      </c>
      <c r="M13" s="1">
        <v>618.19</v>
      </c>
      <c r="O13" s="1">
        <f t="shared" si="1"/>
        <v>9413.775</v>
      </c>
      <c r="P13" s="1">
        <f t="shared" si="2"/>
        <v>9617.4</v>
      </c>
    </row>
    <row r="14" customHeight="1" spans="1:16">
      <c r="A14" s="6"/>
      <c r="B14" s="6" t="s">
        <v>27</v>
      </c>
      <c r="C14" s="6" t="s">
        <v>16</v>
      </c>
      <c r="D14" s="6">
        <v>1.5</v>
      </c>
      <c r="E14" s="6">
        <v>955.2</v>
      </c>
      <c r="F14" s="6">
        <f t="shared" si="6"/>
        <v>1432.8</v>
      </c>
      <c r="G14" s="6">
        <v>324.54</v>
      </c>
      <c r="H14" s="6">
        <v>427.44</v>
      </c>
      <c r="I14" s="6">
        <f t="shared" si="3"/>
        <v>1127.97</v>
      </c>
      <c r="J14" s="6">
        <f t="shared" si="4"/>
        <v>751.98</v>
      </c>
      <c r="K14" s="6">
        <f t="shared" si="5"/>
        <v>203.22</v>
      </c>
      <c r="L14" s="6">
        <f t="shared" ref="L14:L20" si="7">ROUND(E14*D14-J14*D14,2)</f>
        <v>304.83</v>
      </c>
      <c r="M14" s="1">
        <v>852.86</v>
      </c>
      <c r="O14" s="1">
        <f t="shared" si="1"/>
        <v>486.81</v>
      </c>
      <c r="P14" s="1">
        <f t="shared" si="2"/>
        <v>641.16</v>
      </c>
    </row>
    <row r="15" customHeight="1" spans="1:16">
      <c r="A15" s="6"/>
      <c r="B15" s="6" t="s">
        <v>28</v>
      </c>
      <c r="C15" s="6" t="s">
        <v>16</v>
      </c>
      <c r="D15" s="6">
        <v>0.3</v>
      </c>
      <c r="E15" s="6">
        <v>944.35</v>
      </c>
      <c r="F15" s="6">
        <f t="shared" si="6"/>
        <v>283.31</v>
      </c>
      <c r="G15" s="6">
        <v>517.51</v>
      </c>
      <c r="H15" s="6">
        <v>446.94</v>
      </c>
      <c r="I15" s="6">
        <f t="shared" si="3"/>
        <v>289.34</v>
      </c>
      <c r="J15" s="6">
        <f t="shared" si="4"/>
        <v>964.47</v>
      </c>
      <c r="K15" s="24">
        <f t="shared" si="5"/>
        <v>-20.12</v>
      </c>
      <c r="L15" s="24">
        <f t="shared" si="7"/>
        <v>-6.04</v>
      </c>
      <c r="M15" s="1">
        <v>843.17</v>
      </c>
      <c r="O15" s="1">
        <f t="shared" si="1"/>
        <v>155.253</v>
      </c>
      <c r="P15" s="1">
        <f t="shared" si="2"/>
        <v>134.082</v>
      </c>
    </row>
    <row r="16" customHeight="1" spans="1:16">
      <c r="A16" s="6"/>
      <c r="B16" s="6" t="s">
        <v>29</v>
      </c>
      <c r="C16" s="6" t="s">
        <v>21</v>
      </c>
      <c r="D16" s="6">
        <v>0.097</v>
      </c>
      <c r="E16" s="6">
        <v>11513.02</v>
      </c>
      <c r="F16" s="6">
        <f t="shared" si="6"/>
        <v>1116.76</v>
      </c>
      <c r="G16" s="6">
        <v>700</v>
      </c>
      <c r="H16" s="6">
        <v>4720</v>
      </c>
      <c r="I16" s="6">
        <f t="shared" si="3"/>
        <v>525.74</v>
      </c>
      <c r="J16" s="6">
        <f t="shared" si="4"/>
        <v>5420</v>
      </c>
      <c r="K16" s="6">
        <f t="shared" si="5"/>
        <v>6093.02</v>
      </c>
      <c r="L16" s="6">
        <f t="shared" si="7"/>
        <v>591.02</v>
      </c>
      <c r="M16" s="1">
        <v>10279.48</v>
      </c>
      <c r="O16" s="1">
        <f t="shared" si="1"/>
        <v>67.9</v>
      </c>
      <c r="P16" s="1">
        <f t="shared" si="2"/>
        <v>457.84</v>
      </c>
    </row>
    <row r="17" customHeight="1" spans="1:16">
      <c r="A17" s="6"/>
      <c r="B17" s="6" t="s">
        <v>30</v>
      </c>
      <c r="C17" s="6" t="s">
        <v>21</v>
      </c>
      <c r="D17" s="6">
        <v>1.219</v>
      </c>
      <c r="E17" s="6">
        <v>7082.25</v>
      </c>
      <c r="F17" s="6">
        <f t="shared" si="6"/>
        <v>8633.26</v>
      </c>
      <c r="G17" s="6">
        <v>700</v>
      </c>
      <c r="H17" s="6">
        <v>3356.87</v>
      </c>
      <c r="I17" s="6">
        <f t="shared" si="3"/>
        <v>4945.32</v>
      </c>
      <c r="J17" s="6">
        <f t="shared" si="4"/>
        <v>4056.87</v>
      </c>
      <c r="K17" s="6">
        <f t="shared" si="5"/>
        <v>3025.38</v>
      </c>
      <c r="L17" s="6">
        <f t="shared" si="7"/>
        <v>3687.94</v>
      </c>
      <c r="M17" s="1">
        <v>6323.44</v>
      </c>
      <c r="O17" s="1">
        <f t="shared" si="1"/>
        <v>853.3</v>
      </c>
      <c r="P17" s="1">
        <f t="shared" si="2"/>
        <v>4092.02453</v>
      </c>
    </row>
    <row r="18" customHeight="1" spans="1:16">
      <c r="A18" s="6"/>
      <c r="B18" s="6" t="s">
        <v>31</v>
      </c>
      <c r="C18" s="6" t="s">
        <v>21</v>
      </c>
      <c r="D18" s="6">
        <v>12.214</v>
      </c>
      <c r="E18" s="6">
        <v>5739.4</v>
      </c>
      <c r="F18" s="6">
        <f t="shared" si="6"/>
        <v>70101.03</v>
      </c>
      <c r="G18" s="6">
        <v>700</v>
      </c>
      <c r="H18" s="6">
        <v>3126.35</v>
      </c>
      <c r="I18" s="6">
        <f t="shared" si="3"/>
        <v>46735.04</v>
      </c>
      <c r="J18" s="6">
        <f t="shared" si="4"/>
        <v>3826.35</v>
      </c>
      <c r="K18" s="6">
        <f t="shared" si="5"/>
        <v>1913.05</v>
      </c>
      <c r="L18" s="6">
        <f t="shared" si="7"/>
        <v>23365.99</v>
      </c>
      <c r="M18" s="1">
        <v>5124.46</v>
      </c>
      <c r="O18" s="1">
        <f t="shared" si="1"/>
        <v>8549.8</v>
      </c>
      <c r="P18" s="1">
        <f t="shared" si="2"/>
        <v>38185.2389</v>
      </c>
    </row>
    <row r="19" customHeight="1" spans="1:16">
      <c r="A19" s="6"/>
      <c r="B19" s="6" t="s">
        <v>32</v>
      </c>
      <c r="C19" s="6" t="s">
        <v>21</v>
      </c>
      <c r="D19" s="6">
        <v>2.193</v>
      </c>
      <c r="E19" s="6">
        <v>5056.12</v>
      </c>
      <c r="F19" s="6">
        <f t="shared" si="6"/>
        <v>11088.07</v>
      </c>
      <c r="G19" s="6">
        <v>700</v>
      </c>
      <c r="H19" s="6">
        <v>3126.35</v>
      </c>
      <c r="I19" s="6">
        <f t="shared" si="3"/>
        <v>8391.19</v>
      </c>
      <c r="J19" s="6">
        <f t="shared" si="4"/>
        <v>3826.35</v>
      </c>
      <c r="K19" s="6">
        <f t="shared" si="5"/>
        <v>1229.77</v>
      </c>
      <c r="L19" s="6">
        <f t="shared" si="7"/>
        <v>2696.89</v>
      </c>
      <c r="M19" s="1">
        <v>4514.39</v>
      </c>
      <c r="O19" s="1">
        <f t="shared" si="1"/>
        <v>1535.1</v>
      </c>
      <c r="P19" s="1">
        <f t="shared" si="2"/>
        <v>6856.08555</v>
      </c>
    </row>
    <row r="20" customHeight="1" spans="1:16">
      <c r="A20" s="6"/>
      <c r="B20" s="6" t="s">
        <v>33</v>
      </c>
      <c r="C20" s="6" t="s">
        <v>23</v>
      </c>
      <c r="D20" s="6">
        <v>12</v>
      </c>
      <c r="E20" s="6">
        <v>254.92</v>
      </c>
      <c r="F20" s="6">
        <f t="shared" si="6"/>
        <v>3059.04</v>
      </c>
      <c r="G20" s="6"/>
      <c r="H20" s="6">
        <v>85</v>
      </c>
      <c r="I20" s="6">
        <f t="shared" si="3"/>
        <v>1020</v>
      </c>
      <c r="J20" s="6">
        <f t="shared" si="4"/>
        <v>85</v>
      </c>
      <c r="K20" s="6">
        <f t="shared" si="5"/>
        <v>169.92</v>
      </c>
      <c r="L20" s="6">
        <f t="shared" si="7"/>
        <v>2039.04</v>
      </c>
      <c r="M20" s="1">
        <v>227.61</v>
      </c>
      <c r="O20" s="1">
        <f t="shared" si="1"/>
        <v>0</v>
      </c>
      <c r="P20" s="1">
        <f t="shared" si="2"/>
        <v>1020</v>
      </c>
    </row>
    <row r="21" customHeight="1" spans="1:16">
      <c r="A21" s="10">
        <v>2</v>
      </c>
      <c r="B21" s="10" t="s">
        <v>34</v>
      </c>
      <c r="C21" s="6"/>
      <c r="D21" s="6"/>
      <c r="E21" s="6"/>
      <c r="F21" s="6"/>
      <c r="G21" s="6"/>
      <c r="H21" s="6"/>
      <c r="I21" s="6"/>
      <c r="J21" s="6"/>
      <c r="K21" s="6"/>
      <c r="L21" s="6"/>
      <c r="O21" s="1">
        <f t="shared" si="1"/>
        <v>0</v>
      </c>
      <c r="P21" s="1">
        <f t="shared" si="2"/>
        <v>0</v>
      </c>
    </row>
    <row r="22" customHeight="1" spans="1:16">
      <c r="A22" s="6"/>
      <c r="B22" s="6" t="s">
        <v>35</v>
      </c>
      <c r="C22" s="6" t="s">
        <v>16</v>
      </c>
      <c r="D22" s="6">
        <v>75.4</v>
      </c>
      <c r="E22" s="6">
        <v>4945.7</v>
      </c>
      <c r="F22" s="6">
        <f>ROUND(E22*D22,2)</f>
        <v>372905.78</v>
      </c>
      <c r="G22" s="6"/>
      <c r="H22" s="6">
        <v>4200</v>
      </c>
      <c r="I22" s="6">
        <f>ROUND(H22*D22+G22*D22,2)</f>
        <v>316680</v>
      </c>
      <c r="J22" s="6">
        <f>ROUND(SUM(I22:I26)/D22,2)</f>
        <v>4319.56</v>
      </c>
      <c r="K22" s="6">
        <f>E22-J22</f>
        <v>626.139999999999</v>
      </c>
      <c r="L22" s="6">
        <f>ROUND(E22*D22-J22*D22,2)</f>
        <v>47210.96</v>
      </c>
      <c r="M22" s="1">
        <v>2916.12</v>
      </c>
      <c r="O22" s="1">
        <f t="shared" si="1"/>
        <v>0</v>
      </c>
      <c r="P22" s="1">
        <f t="shared" si="2"/>
        <v>316680</v>
      </c>
    </row>
    <row r="23" customHeight="1" spans="1:16">
      <c r="A23" s="6"/>
      <c r="B23" s="6" t="s">
        <v>36</v>
      </c>
      <c r="C23" s="6" t="s">
        <v>16</v>
      </c>
      <c r="D23" s="6">
        <v>0.1</v>
      </c>
      <c r="E23" s="6"/>
      <c r="F23" s="6"/>
      <c r="G23" s="6">
        <v>621.012</v>
      </c>
      <c r="H23" s="6">
        <v>446.94</v>
      </c>
      <c r="I23" s="6">
        <f>ROUND(H23*D23+G23*D23,2)</f>
        <v>106.8</v>
      </c>
      <c r="J23" s="6"/>
      <c r="K23" s="6"/>
      <c r="L23" s="6"/>
      <c r="O23" s="1">
        <f t="shared" si="1"/>
        <v>62.1012</v>
      </c>
      <c r="P23" s="1">
        <f t="shared" si="2"/>
        <v>44.694</v>
      </c>
    </row>
    <row r="24" customHeight="1" spans="1:16">
      <c r="A24" s="6"/>
      <c r="B24" s="6" t="s">
        <v>37</v>
      </c>
      <c r="C24" s="6" t="s">
        <v>23</v>
      </c>
      <c r="D24" s="6">
        <v>4</v>
      </c>
      <c r="E24" s="6"/>
      <c r="F24" s="6"/>
      <c r="G24" s="6"/>
      <c r="H24" s="6">
        <v>419</v>
      </c>
      <c r="I24" s="6">
        <f t="shared" ref="I24:I30" si="8">ROUND(H24*D24+G24*D24,2)</f>
        <v>1676</v>
      </c>
      <c r="J24" s="6"/>
      <c r="K24" s="6"/>
      <c r="L24" s="6"/>
      <c r="O24" s="1">
        <f t="shared" si="1"/>
        <v>0</v>
      </c>
      <c r="P24" s="1">
        <f t="shared" si="2"/>
        <v>1676</v>
      </c>
    </row>
    <row r="25" customHeight="1" spans="1:16">
      <c r="A25" s="6"/>
      <c r="B25" s="6" t="s">
        <v>38</v>
      </c>
      <c r="C25" s="6" t="s">
        <v>16</v>
      </c>
      <c r="D25" s="6">
        <v>4.4</v>
      </c>
      <c r="E25" s="6"/>
      <c r="F25" s="6"/>
      <c r="G25" s="6">
        <v>456</v>
      </c>
      <c r="H25" s="6">
        <v>489.84</v>
      </c>
      <c r="I25" s="6">
        <f t="shared" si="8"/>
        <v>4161.7</v>
      </c>
      <c r="J25" s="6"/>
      <c r="K25" s="6"/>
      <c r="L25" s="6"/>
      <c r="O25" s="1">
        <f t="shared" si="1"/>
        <v>2006.4</v>
      </c>
      <c r="P25" s="1">
        <f t="shared" si="2"/>
        <v>2155.296</v>
      </c>
    </row>
    <row r="26" customHeight="1" spans="1:16">
      <c r="A26" s="6"/>
      <c r="B26" s="6" t="s">
        <v>39</v>
      </c>
      <c r="C26" s="6" t="s">
        <v>21</v>
      </c>
      <c r="D26" s="6">
        <v>0.782</v>
      </c>
      <c r="E26" s="6"/>
      <c r="F26" s="6"/>
      <c r="G26" s="6">
        <v>800</v>
      </c>
      <c r="H26" s="6">
        <v>3126.35</v>
      </c>
      <c r="I26" s="6">
        <f t="shared" si="8"/>
        <v>3070.41</v>
      </c>
      <c r="J26" s="6"/>
      <c r="K26" s="6"/>
      <c r="L26" s="6"/>
      <c r="O26" s="1">
        <f t="shared" si="1"/>
        <v>625.6</v>
      </c>
      <c r="P26" s="1">
        <f t="shared" si="2"/>
        <v>2444.8057</v>
      </c>
    </row>
    <row r="27" customHeight="1" spans="1:16">
      <c r="A27" s="10">
        <v>3</v>
      </c>
      <c r="B27" s="10" t="s">
        <v>40</v>
      </c>
      <c r="C27" s="6"/>
      <c r="D27" s="6"/>
      <c r="E27" s="6"/>
      <c r="F27" s="6"/>
      <c r="G27" s="6"/>
      <c r="H27" s="6"/>
      <c r="I27" s="6"/>
      <c r="J27" s="6"/>
      <c r="K27" s="6"/>
      <c r="L27" s="6"/>
      <c r="O27" s="1">
        <f t="shared" si="1"/>
        <v>0</v>
      </c>
      <c r="P27" s="1">
        <f t="shared" si="2"/>
        <v>0</v>
      </c>
    </row>
    <row r="28" customHeight="1" spans="1:16">
      <c r="A28" s="6">
        <v>3.1</v>
      </c>
      <c r="B28" s="6" t="s">
        <v>41</v>
      </c>
      <c r="C28" s="6"/>
      <c r="D28" s="6"/>
      <c r="E28" s="6"/>
      <c r="F28" s="6"/>
      <c r="G28" s="6"/>
      <c r="H28" s="6"/>
      <c r="I28" s="6"/>
      <c r="J28" s="6"/>
      <c r="K28" s="6"/>
      <c r="L28" s="6"/>
      <c r="O28" s="1">
        <f t="shared" si="1"/>
        <v>0</v>
      </c>
      <c r="P28" s="1">
        <f t="shared" si="2"/>
        <v>0</v>
      </c>
    </row>
    <row r="29" customHeight="1" spans="1:16">
      <c r="A29" s="6"/>
      <c r="B29" s="6" t="s">
        <v>42</v>
      </c>
      <c r="C29" s="6" t="s">
        <v>16</v>
      </c>
      <c r="D29" s="6">
        <v>17.2</v>
      </c>
      <c r="E29" s="6">
        <f>ROUND(M29*$N$3,2)</f>
        <v>744.04</v>
      </c>
      <c r="F29" s="6">
        <f t="shared" ref="F29:F33" si="9">ROUND(E29*D29,2)</f>
        <v>12797.49</v>
      </c>
      <c r="G29" s="6">
        <v>215.235</v>
      </c>
      <c r="H29" s="6">
        <v>446.94</v>
      </c>
      <c r="I29" s="6">
        <f t="shared" si="8"/>
        <v>11389.41</v>
      </c>
      <c r="J29" s="6">
        <f t="shared" ref="J29:J36" si="10">ROUND(I29/D29,2)</f>
        <v>662.18</v>
      </c>
      <c r="K29" s="6">
        <f t="shared" ref="K29:K31" si="11">E29-J29</f>
        <v>81.86</v>
      </c>
      <c r="L29" s="6">
        <f t="shared" ref="L29:L31" si="12">ROUND(E29*D29-J29*D29,2)</f>
        <v>1407.99</v>
      </c>
      <c r="M29" s="1">
        <v>664.32</v>
      </c>
      <c r="O29" s="1">
        <f t="shared" si="1"/>
        <v>3702.042</v>
      </c>
      <c r="P29" s="1">
        <f t="shared" si="2"/>
        <v>7687.368</v>
      </c>
    </row>
    <row r="30" customHeight="1" spans="1:16">
      <c r="A30" s="6"/>
      <c r="B30" s="6" t="s">
        <v>43</v>
      </c>
      <c r="C30" s="6" t="s">
        <v>16</v>
      </c>
      <c r="D30" s="6">
        <v>17.2</v>
      </c>
      <c r="E30" s="6">
        <f>ROUND(M30*$N$3,2)</f>
        <v>1275.68</v>
      </c>
      <c r="F30" s="6">
        <f t="shared" si="9"/>
        <v>21941.7</v>
      </c>
      <c r="G30" s="6"/>
      <c r="H30" s="6">
        <v>911.2</v>
      </c>
      <c r="I30" s="6">
        <f t="shared" si="8"/>
        <v>15672.64</v>
      </c>
      <c r="J30" s="6">
        <f t="shared" si="10"/>
        <v>911.2</v>
      </c>
      <c r="K30" s="6">
        <f t="shared" si="11"/>
        <v>364.48</v>
      </c>
      <c r="L30" s="6">
        <f t="shared" si="12"/>
        <v>6269.06</v>
      </c>
      <c r="M30" s="1">
        <v>1139</v>
      </c>
      <c r="O30" s="1">
        <f t="shared" si="1"/>
        <v>0</v>
      </c>
      <c r="P30" s="1">
        <f t="shared" si="2"/>
        <v>15672.64</v>
      </c>
    </row>
    <row r="31" customHeight="1" spans="1:16">
      <c r="A31" s="6"/>
      <c r="B31" s="6" t="s">
        <v>44</v>
      </c>
      <c r="C31" s="6" t="s">
        <v>21</v>
      </c>
      <c r="D31" s="6">
        <v>3.272</v>
      </c>
      <c r="E31" s="6">
        <f>ROUND(M31*$N$3,2)</f>
        <v>5739.4</v>
      </c>
      <c r="F31" s="6">
        <f t="shared" si="9"/>
        <v>18779.32</v>
      </c>
      <c r="G31" s="6">
        <v>800</v>
      </c>
      <c r="H31" s="6">
        <v>3126.35</v>
      </c>
      <c r="I31" s="6">
        <f t="shared" ref="I31:I33" si="13">ROUND(H31*D31+G31*D31,2)</f>
        <v>12847.02</v>
      </c>
      <c r="J31" s="6">
        <f t="shared" si="10"/>
        <v>3926.35</v>
      </c>
      <c r="K31" s="6">
        <f t="shared" si="11"/>
        <v>1813.05</v>
      </c>
      <c r="L31" s="6">
        <f t="shared" si="12"/>
        <v>5932.3</v>
      </c>
      <c r="M31" s="1">
        <v>5124.46</v>
      </c>
      <c r="O31" s="1">
        <f t="shared" si="1"/>
        <v>2617.6</v>
      </c>
      <c r="P31" s="1">
        <f t="shared" si="2"/>
        <v>10229.4172</v>
      </c>
    </row>
    <row r="32" customHeight="1" spans="1:16">
      <c r="A32" s="6">
        <v>3.2</v>
      </c>
      <c r="B32" s="6" t="s">
        <v>45</v>
      </c>
      <c r="C32" s="6"/>
      <c r="D32" s="6"/>
      <c r="E32" s="6"/>
      <c r="F32" s="6"/>
      <c r="G32" s="6"/>
      <c r="H32" s="6"/>
      <c r="I32" s="6"/>
      <c r="J32" s="6"/>
      <c r="K32" s="6"/>
      <c r="L32" s="6"/>
      <c r="O32" s="1">
        <f t="shared" si="1"/>
        <v>0</v>
      </c>
      <c r="P32" s="1">
        <f t="shared" si="2"/>
        <v>0</v>
      </c>
    </row>
    <row r="33" customHeight="1" spans="1:16">
      <c r="A33" s="6"/>
      <c r="B33" s="6" t="s">
        <v>46</v>
      </c>
      <c r="C33" s="6" t="s">
        <v>18</v>
      </c>
      <c r="D33" s="6">
        <v>10</v>
      </c>
      <c r="E33" s="6">
        <f>ROUND(M33*$N$3,2)</f>
        <v>556.42</v>
      </c>
      <c r="F33" s="6">
        <f t="shared" si="9"/>
        <v>5564.2</v>
      </c>
      <c r="G33" s="6"/>
      <c r="H33" s="6">
        <v>480</v>
      </c>
      <c r="I33" s="6">
        <f t="shared" si="13"/>
        <v>4800</v>
      </c>
      <c r="J33" s="6">
        <f t="shared" si="10"/>
        <v>480</v>
      </c>
      <c r="K33" s="6">
        <f t="shared" ref="K33:K36" si="14">E33-J33</f>
        <v>76.42</v>
      </c>
      <c r="L33" s="6">
        <f t="shared" ref="L33:L36" si="15">ROUND(E33*D33-J33*D33,2)</f>
        <v>764.2</v>
      </c>
      <c r="M33" s="1">
        <v>496.8</v>
      </c>
      <c r="O33" s="1">
        <f t="shared" si="1"/>
        <v>0</v>
      </c>
      <c r="P33" s="1">
        <f t="shared" si="2"/>
        <v>4800</v>
      </c>
    </row>
    <row r="34" customHeight="1" spans="1:16">
      <c r="A34" s="6"/>
      <c r="B34" s="6" t="s">
        <v>47</v>
      </c>
      <c r="C34" s="6" t="s">
        <v>16</v>
      </c>
      <c r="D34" s="6">
        <v>1</v>
      </c>
      <c r="E34" s="6">
        <f>ROUND(M34*$N$3,2)</f>
        <v>1206.91</v>
      </c>
      <c r="F34" s="6">
        <f t="shared" ref="F34:F38" si="16">ROUND(E34*D34,2)</f>
        <v>1206.91</v>
      </c>
      <c r="G34" s="6">
        <v>464.88</v>
      </c>
      <c r="H34" s="6">
        <v>489.84</v>
      </c>
      <c r="I34" s="6">
        <f t="shared" ref="I34:I39" si="17">ROUND(H34*D34+G34*D34,2)</f>
        <v>954.72</v>
      </c>
      <c r="J34" s="6">
        <f t="shared" si="10"/>
        <v>954.72</v>
      </c>
      <c r="K34" s="6">
        <f t="shared" si="14"/>
        <v>252.19</v>
      </c>
      <c r="L34" s="6">
        <f t="shared" si="15"/>
        <v>252.19</v>
      </c>
      <c r="M34" s="1">
        <v>1077.6</v>
      </c>
      <c r="O34" s="1">
        <f t="shared" si="1"/>
        <v>464.88</v>
      </c>
      <c r="P34" s="1">
        <f t="shared" si="2"/>
        <v>489.84</v>
      </c>
    </row>
    <row r="35" customHeight="1" spans="1:16">
      <c r="A35" s="6"/>
      <c r="B35" s="6" t="s">
        <v>48</v>
      </c>
      <c r="C35" s="6" t="s">
        <v>21</v>
      </c>
      <c r="D35" s="6">
        <v>0.069</v>
      </c>
      <c r="E35" s="6">
        <f>ROUND(M35*$N$3,2)</f>
        <v>7082.47</v>
      </c>
      <c r="F35" s="6">
        <f t="shared" si="16"/>
        <v>488.69</v>
      </c>
      <c r="G35" s="6">
        <v>800</v>
      </c>
      <c r="H35" s="6">
        <v>3356.87</v>
      </c>
      <c r="I35" s="6">
        <f t="shared" si="17"/>
        <v>286.82</v>
      </c>
      <c r="J35" s="6">
        <f t="shared" si="10"/>
        <v>4156.81</v>
      </c>
      <c r="K35" s="6">
        <f t="shared" si="14"/>
        <v>2925.66</v>
      </c>
      <c r="L35" s="6">
        <f t="shared" si="15"/>
        <v>201.87</v>
      </c>
      <c r="M35" s="1">
        <v>6323.63</v>
      </c>
      <c r="O35" s="1">
        <f t="shared" si="1"/>
        <v>55.2</v>
      </c>
      <c r="P35" s="1">
        <f t="shared" si="2"/>
        <v>231.62403</v>
      </c>
    </row>
    <row r="36" customHeight="1" spans="1:16">
      <c r="A36" s="6"/>
      <c r="B36" s="6" t="s">
        <v>49</v>
      </c>
      <c r="C36" s="6" t="s">
        <v>21</v>
      </c>
      <c r="D36" s="6">
        <v>0.321</v>
      </c>
      <c r="E36" s="6">
        <f>ROUND(M36*$N$3,2)</f>
        <v>5739.38</v>
      </c>
      <c r="F36" s="6">
        <f t="shared" si="16"/>
        <v>1842.34</v>
      </c>
      <c r="G36" s="6">
        <v>800</v>
      </c>
      <c r="H36" s="6">
        <v>3126.35</v>
      </c>
      <c r="I36" s="6">
        <f t="shared" si="17"/>
        <v>1260.36</v>
      </c>
      <c r="J36" s="6">
        <f t="shared" si="10"/>
        <v>3926.36</v>
      </c>
      <c r="K36" s="6">
        <f t="shared" si="14"/>
        <v>1813.02</v>
      </c>
      <c r="L36" s="6">
        <f t="shared" si="15"/>
        <v>581.98</v>
      </c>
      <c r="M36" s="1">
        <v>5124.45</v>
      </c>
      <c r="O36" s="1">
        <f t="shared" si="1"/>
        <v>256.8</v>
      </c>
      <c r="P36" s="1">
        <f t="shared" si="2"/>
        <v>1003.55835</v>
      </c>
    </row>
    <row r="37" customHeight="1" spans="1:16">
      <c r="A37" s="6">
        <v>3.3</v>
      </c>
      <c r="B37" s="6" t="s">
        <v>50</v>
      </c>
      <c r="C37" s="6"/>
      <c r="D37" s="6"/>
      <c r="E37" s="6"/>
      <c r="F37" s="6"/>
      <c r="G37" s="6"/>
      <c r="H37" s="6"/>
      <c r="I37" s="6"/>
      <c r="J37" s="6"/>
      <c r="K37" s="6"/>
      <c r="L37" s="6"/>
      <c r="O37" s="1">
        <f t="shared" si="1"/>
        <v>0</v>
      </c>
      <c r="P37" s="1">
        <f t="shared" si="2"/>
        <v>0</v>
      </c>
    </row>
    <row r="38" customHeight="1" spans="1:16">
      <c r="A38" s="6"/>
      <c r="B38" s="6" t="s">
        <v>51</v>
      </c>
      <c r="C38" s="6" t="s">
        <v>18</v>
      </c>
      <c r="D38" s="6">
        <v>74.4</v>
      </c>
      <c r="E38" s="6">
        <f>ROUND(M38*$N$3,2)</f>
        <v>59.61</v>
      </c>
      <c r="F38" s="6">
        <f t="shared" si="16"/>
        <v>4434.98</v>
      </c>
      <c r="G38" s="6"/>
      <c r="H38" s="6">
        <v>59.61</v>
      </c>
      <c r="I38" s="6">
        <f t="shared" si="17"/>
        <v>4434.98</v>
      </c>
      <c r="J38" s="6">
        <f t="shared" ref="J38:J46" si="18">ROUND(I38/D38,2)</f>
        <v>59.61</v>
      </c>
      <c r="K38" s="6">
        <f t="shared" ref="K38:K41" si="19">E38-J38</f>
        <v>0</v>
      </c>
      <c r="L38" s="6">
        <f t="shared" ref="L38:L41" si="20">ROUND(E38*D38-J38*D38,2)</f>
        <v>0</v>
      </c>
      <c r="M38" s="1">
        <v>53.22</v>
      </c>
      <c r="O38" s="1">
        <f t="shared" ref="O38:O61" si="21">G38*D38</f>
        <v>0</v>
      </c>
      <c r="P38" s="1">
        <f t="shared" ref="P38:P61" si="22">H38*D38</f>
        <v>4434.984</v>
      </c>
    </row>
    <row r="39" customHeight="1" spans="1:16">
      <c r="A39" s="6"/>
      <c r="B39" s="6" t="s">
        <v>52</v>
      </c>
      <c r="C39" s="6" t="s">
        <v>16</v>
      </c>
      <c r="D39" s="6">
        <v>28.3</v>
      </c>
      <c r="E39" s="6">
        <v>1260.3</v>
      </c>
      <c r="F39" s="6">
        <f t="shared" ref="F39:F43" si="23">ROUND(E39*D39,2)</f>
        <v>35666.49</v>
      </c>
      <c r="G39" s="6">
        <v>401.43</v>
      </c>
      <c r="H39" s="6">
        <v>427.44</v>
      </c>
      <c r="I39" s="6">
        <f t="shared" si="17"/>
        <v>23457.02</v>
      </c>
      <c r="J39" s="6">
        <f t="shared" si="18"/>
        <v>828.87</v>
      </c>
      <c r="K39" s="6">
        <f t="shared" si="19"/>
        <v>431.43</v>
      </c>
      <c r="L39" s="6">
        <f t="shared" si="20"/>
        <v>12209.47</v>
      </c>
      <c r="M39" s="1">
        <v>682.55</v>
      </c>
      <c r="O39" s="1">
        <f t="shared" si="21"/>
        <v>11360.469</v>
      </c>
      <c r="P39" s="1">
        <f t="shared" si="22"/>
        <v>12096.552</v>
      </c>
    </row>
    <row r="40" customHeight="1" spans="1:16">
      <c r="A40" s="6"/>
      <c r="B40" s="6" t="s">
        <v>29</v>
      </c>
      <c r="C40" s="6" t="s">
        <v>21</v>
      </c>
      <c r="D40" s="6">
        <v>2.579</v>
      </c>
      <c r="E40" s="6">
        <f>ROUND(M40*$N$3,2)</f>
        <v>11513.02</v>
      </c>
      <c r="F40" s="6">
        <f t="shared" si="23"/>
        <v>29692.08</v>
      </c>
      <c r="G40" s="6">
        <v>800</v>
      </c>
      <c r="H40" s="6">
        <v>4720</v>
      </c>
      <c r="I40" s="6">
        <f t="shared" ref="I40:I46" si="24">ROUND(H40*D40+G40*D40,2)</f>
        <v>14236.08</v>
      </c>
      <c r="J40" s="6">
        <f t="shared" si="18"/>
        <v>5520</v>
      </c>
      <c r="K40" s="6">
        <f t="shared" si="19"/>
        <v>5993.02</v>
      </c>
      <c r="L40" s="6">
        <f t="shared" si="20"/>
        <v>15456</v>
      </c>
      <c r="M40" s="1">
        <v>10279.48</v>
      </c>
      <c r="O40" s="1">
        <f t="shared" si="21"/>
        <v>2063.2</v>
      </c>
      <c r="P40" s="1">
        <f t="shared" si="22"/>
        <v>12172.88</v>
      </c>
    </row>
    <row r="41" customHeight="1" spans="1:16">
      <c r="A41" s="6"/>
      <c r="B41" s="6" t="s">
        <v>44</v>
      </c>
      <c r="C41" s="6" t="s">
        <v>21</v>
      </c>
      <c r="D41" s="6">
        <v>4.672</v>
      </c>
      <c r="E41" s="6">
        <f>ROUND(M41*$N$3,2)</f>
        <v>5739.4</v>
      </c>
      <c r="F41" s="6">
        <f t="shared" si="23"/>
        <v>26814.48</v>
      </c>
      <c r="G41" s="6">
        <v>800</v>
      </c>
      <c r="H41" s="6">
        <v>3126.35</v>
      </c>
      <c r="I41" s="6">
        <f t="shared" si="24"/>
        <v>18343.91</v>
      </c>
      <c r="J41" s="6">
        <f t="shared" si="18"/>
        <v>3926.35</v>
      </c>
      <c r="K41" s="6">
        <f t="shared" si="19"/>
        <v>1813.05</v>
      </c>
      <c r="L41" s="6">
        <f t="shared" si="20"/>
        <v>8470.57</v>
      </c>
      <c r="M41" s="1">
        <v>5124.46</v>
      </c>
      <c r="O41" s="1">
        <f t="shared" si="21"/>
        <v>3737.6</v>
      </c>
      <c r="P41" s="1">
        <f t="shared" si="22"/>
        <v>14606.3072</v>
      </c>
    </row>
    <row r="42" customHeight="1" spans="1:16">
      <c r="A42" s="6">
        <v>3.4</v>
      </c>
      <c r="B42" s="6" t="s">
        <v>53</v>
      </c>
      <c r="C42" s="6"/>
      <c r="D42" s="6"/>
      <c r="E42" s="6"/>
      <c r="F42" s="6"/>
      <c r="G42" s="6"/>
      <c r="H42" s="6"/>
      <c r="I42" s="6"/>
      <c r="J42" s="6"/>
      <c r="K42" s="6"/>
      <c r="L42" s="6"/>
      <c r="O42" s="1">
        <f t="shared" si="21"/>
        <v>0</v>
      </c>
      <c r="P42" s="1">
        <f t="shared" si="22"/>
        <v>0</v>
      </c>
    </row>
    <row r="43" customHeight="1" spans="1:16">
      <c r="A43" s="6"/>
      <c r="B43" s="6" t="s">
        <v>54</v>
      </c>
      <c r="C43" s="6" t="s">
        <v>16</v>
      </c>
      <c r="D43" s="6">
        <v>14.4</v>
      </c>
      <c r="E43" s="6">
        <f>ROUND(M43*$N$3,2)</f>
        <v>646.22</v>
      </c>
      <c r="F43" s="6">
        <f t="shared" si="23"/>
        <v>9305.57</v>
      </c>
      <c r="G43" s="6">
        <v>166.816</v>
      </c>
      <c r="H43" s="6">
        <v>407.94</v>
      </c>
      <c r="I43" s="6">
        <f t="shared" si="24"/>
        <v>8276.49</v>
      </c>
      <c r="J43" s="6">
        <f t="shared" si="18"/>
        <v>574.76</v>
      </c>
      <c r="K43" s="6">
        <f t="shared" ref="K43:K46" si="25">E43-J43</f>
        <v>71.46</v>
      </c>
      <c r="L43" s="6">
        <f t="shared" ref="L43:L46" si="26">ROUND(E43*D43-J43*D43,2)</f>
        <v>1029.02</v>
      </c>
      <c r="M43" s="1">
        <v>576.98</v>
      </c>
      <c r="O43" s="1">
        <f t="shared" si="21"/>
        <v>2402.1504</v>
      </c>
      <c r="P43" s="1">
        <f t="shared" si="22"/>
        <v>5874.336</v>
      </c>
    </row>
    <row r="44" customHeight="1" spans="1:16">
      <c r="A44" s="6"/>
      <c r="B44" s="6" t="s">
        <v>55</v>
      </c>
      <c r="C44" s="6" t="s">
        <v>16</v>
      </c>
      <c r="D44" s="6">
        <v>10.4</v>
      </c>
      <c r="E44" s="6">
        <f>ROUND(M44*$N$3,2)</f>
        <v>582.52</v>
      </c>
      <c r="F44" s="6">
        <f t="shared" ref="F44:F51" si="27">ROUND(E44*D44,2)</f>
        <v>6058.21</v>
      </c>
      <c r="G44" s="6">
        <v>166.816</v>
      </c>
      <c r="H44" s="6">
        <v>407.94</v>
      </c>
      <c r="I44" s="6">
        <f t="shared" si="24"/>
        <v>5977.46</v>
      </c>
      <c r="J44" s="6">
        <f t="shared" si="18"/>
        <v>574.76</v>
      </c>
      <c r="K44" s="6">
        <f t="shared" si="25"/>
        <v>7.75999999999999</v>
      </c>
      <c r="L44" s="6">
        <f t="shared" si="26"/>
        <v>80.7</v>
      </c>
      <c r="M44" s="1">
        <v>520.11</v>
      </c>
      <c r="O44" s="1">
        <f t="shared" si="21"/>
        <v>1734.8864</v>
      </c>
      <c r="P44" s="1">
        <f t="shared" si="22"/>
        <v>4242.576</v>
      </c>
    </row>
    <row r="45" customHeight="1" spans="1:16">
      <c r="A45" s="6"/>
      <c r="B45" s="6" t="s">
        <v>44</v>
      </c>
      <c r="C45" s="6" t="s">
        <v>21</v>
      </c>
      <c r="D45" s="6">
        <v>1.476</v>
      </c>
      <c r="E45" s="6">
        <f>ROUND(M45*$N$3,2)</f>
        <v>5739.4</v>
      </c>
      <c r="F45" s="6">
        <f t="shared" si="27"/>
        <v>8471.35</v>
      </c>
      <c r="G45" s="6">
        <v>800</v>
      </c>
      <c r="H45" s="6">
        <v>3126.35</v>
      </c>
      <c r="I45" s="6">
        <f t="shared" si="24"/>
        <v>5795.29</v>
      </c>
      <c r="J45" s="6">
        <f t="shared" si="18"/>
        <v>3926.35</v>
      </c>
      <c r="K45" s="6">
        <f t="shared" si="25"/>
        <v>1813.05</v>
      </c>
      <c r="L45" s="6">
        <f t="shared" si="26"/>
        <v>2676.06</v>
      </c>
      <c r="M45" s="1">
        <v>5124.46</v>
      </c>
      <c r="O45" s="1">
        <f t="shared" si="21"/>
        <v>1180.8</v>
      </c>
      <c r="P45" s="1">
        <f t="shared" si="22"/>
        <v>4614.4926</v>
      </c>
    </row>
    <row r="46" customHeight="1" spans="1:16">
      <c r="A46" s="6"/>
      <c r="B46" s="6" t="s">
        <v>44</v>
      </c>
      <c r="C46" s="6" t="s">
        <v>21</v>
      </c>
      <c r="D46" s="6">
        <v>1.061</v>
      </c>
      <c r="E46" s="6">
        <f>ROUND(M46*$N$3,2)</f>
        <v>5138.22</v>
      </c>
      <c r="F46" s="6">
        <f t="shared" si="27"/>
        <v>5451.65</v>
      </c>
      <c r="G46" s="6">
        <v>800</v>
      </c>
      <c r="H46" s="6">
        <v>3126.35</v>
      </c>
      <c r="I46" s="6">
        <f t="shared" si="24"/>
        <v>4165.86</v>
      </c>
      <c r="J46" s="6">
        <f t="shared" si="18"/>
        <v>3926.35</v>
      </c>
      <c r="K46" s="6">
        <f t="shared" si="25"/>
        <v>1211.87</v>
      </c>
      <c r="L46" s="6">
        <f t="shared" si="26"/>
        <v>1285.79</v>
      </c>
      <c r="M46" s="1">
        <v>4587.7</v>
      </c>
      <c r="O46" s="1">
        <f t="shared" si="21"/>
        <v>848.8</v>
      </c>
      <c r="P46" s="1">
        <f t="shared" si="22"/>
        <v>3317.05735</v>
      </c>
    </row>
    <row r="47" customHeight="1" spans="1:16">
      <c r="A47" s="6">
        <v>3.5</v>
      </c>
      <c r="B47" s="6" t="s">
        <v>56</v>
      </c>
      <c r="C47" s="6"/>
      <c r="D47" s="6"/>
      <c r="E47" s="6"/>
      <c r="F47" s="6"/>
      <c r="G47" s="6"/>
      <c r="H47" s="6"/>
      <c r="I47" s="6"/>
      <c r="J47" s="6"/>
      <c r="K47" s="6"/>
      <c r="L47" s="6"/>
      <c r="O47" s="1">
        <f t="shared" si="21"/>
        <v>0</v>
      </c>
      <c r="P47" s="1">
        <f t="shared" si="22"/>
        <v>0</v>
      </c>
    </row>
    <row r="48" customHeight="1" spans="1:16">
      <c r="A48" s="6"/>
      <c r="B48" s="6" t="s">
        <v>57</v>
      </c>
      <c r="C48" s="6" t="s">
        <v>16</v>
      </c>
      <c r="D48" s="6">
        <v>120</v>
      </c>
      <c r="E48" s="6">
        <f>ROUND(M48*$N$3,2)</f>
        <v>20.79</v>
      </c>
      <c r="F48" s="6">
        <f t="shared" si="27"/>
        <v>2494.8</v>
      </c>
      <c r="G48" s="6">
        <v>15.6</v>
      </c>
      <c r="H48" s="6"/>
      <c r="I48" s="6">
        <f t="shared" ref="I48:I51" si="28">ROUND(H48*D48+G48*D48,2)</f>
        <v>1872</v>
      </c>
      <c r="J48" s="6">
        <f t="shared" ref="J48:J51" si="29">ROUND(I48/D48,2)</f>
        <v>15.6</v>
      </c>
      <c r="K48" s="6">
        <f t="shared" ref="K48:K51" si="30">E48-J48</f>
        <v>5.19</v>
      </c>
      <c r="L48" s="6">
        <f t="shared" ref="L48:L51" si="31">ROUND(E48*D48-J48*D48,2)</f>
        <v>622.8</v>
      </c>
      <c r="M48" s="1">
        <v>18.56</v>
      </c>
      <c r="O48" s="1">
        <f t="shared" si="21"/>
        <v>1872</v>
      </c>
      <c r="P48" s="1">
        <f t="shared" si="22"/>
        <v>0</v>
      </c>
    </row>
    <row r="49" customHeight="1" spans="1:16">
      <c r="A49" s="6"/>
      <c r="B49" s="6" t="s">
        <v>58</v>
      </c>
      <c r="C49" s="6" t="s">
        <v>59</v>
      </c>
      <c r="D49" s="6">
        <v>11.8</v>
      </c>
      <c r="E49" s="6">
        <f>ROUND(M49*$N$3,2)</f>
        <v>24.71</v>
      </c>
      <c r="F49" s="6">
        <f t="shared" si="27"/>
        <v>291.58</v>
      </c>
      <c r="G49" s="6">
        <v>18.9</v>
      </c>
      <c r="H49" s="6"/>
      <c r="I49" s="6">
        <f t="shared" si="28"/>
        <v>223.02</v>
      </c>
      <c r="J49" s="6">
        <f t="shared" si="29"/>
        <v>18.9</v>
      </c>
      <c r="K49" s="6">
        <f t="shared" si="30"/>
        <v>5.81</v>
      </c>
      <c r="L49" s="6">
        <f t="shared" si="31"/>
        <v>68.56</v>
      </c>
      <c r="M49" s="1">
        <v>22.06</v>
      </c>
      <c r="O49" s="1">
        <f t="shared" si="21"/>
        <v>223.02</v>
      </c>
      <c r="P49" s="1">
        <f t="shared" si="22"/>
        <v>0</v>
      </c>
    </row>
    <row r="50" customHeight="1" spans="1:16">
      <c r="A50" s="6"/>
      <c r="B50" s="6" t="s">
        <v>60</v>
      </c>
      <c r="C50" s="6" t="s">
        <v>59</v>
      </c>
      <c r="D50" s="6">
        <v>21.12</v>
      </c>
      <c r="E50" s="6">
        <f>ROUND(M50*$N$3,2)</f>
        <v>85.21</v>
      </c>
      <c r="F50" s="6">
        <f t="shared" si="27"/>
        <v>1799.64</v>
      </c>
      <c r="G50" s="6">
        <v>80.95</v>
      </c>
      <c r="H50" s="6"/>
      <c r="I50" s="6">
        <f t="shared" si="28"/>
        <v>1709.66</v>
      </c>
      <c r="J50" s="6">
        <f t="shared" si="29"/>
        <v>80.95</v>
      </c>
      <c r="K50" s="6">
        <f t="shared" si="30"/>
        <v>4.25999999999999</v>
      </c>
      <c r="L50" s="6">
        <f t="shared" si="31"/>
        <v>89.97</v>
      </c>
      <c r="M50" s="1">
        <v>76.08</v>
      </c>
      <c r="O50" s="1">
        <f t="shared" si="21"/>
        <v>1709.664</v>
      </c>
      <c r="P50" s="1">
        <f t="shared" si="22"/>
        <v>0</v>
      </c>
    </row>
    <row r="51" customHeight="1" spans="1:16">
      <c r="A51" s="6"/>
      <c r="B51" s="6" t="s">
        <v>61</v>
      </c>
      <c r="C51" s="6" t="s">
        <v>16</v>
      </c>
      <c r="D51" s="6">
        <v>5.6</v>
      </c>
      <c r="E51" s="6">
        <f>ROUND(M51*$N$3,2)</f>
        <v>554.46</v>
      </c>
      <c r="F51" s="6">
        <f t="shared" si="27"/>
        <v>3104.98</v>
      </c>
      <c r="G51" s="6">
        <v>528.77</v>
      </c>
      <c r="H51" s="6"/>
      <c r="I51" s="6">
        <f t="shared" si="28"/>
        <v>2961.11</v>
      </c>
      <c r="J51" s="6">
        <f t="shared" si="29"/>
        <v>528.77</v>
      </c>
      <c r="K51" s="6">
        <f t="shared" si="30"/>
        <v>25.6900000000001</v>
      </c>
      <c r="L51" s="6">
        <f t="shared" si="31"/>
        <v>143.86</v>
      </c>
      <c r="M51" s="1">
        <v>495.05</v>
      </c>
      <c r="O51" s="1">
        <f t="shared" si="21"/>
        <v>2961.112</v>
      </c>
      <c r="P51" s="1">
        <f t="shared" si="22"/>
        <v>0</v>
      </c>
    </row>
    <row r="52" customHeight="1" spans="1:16">
      <c r="A52" s="6">
        <v>3.6</v>
      </c>
      <c r="B52" s="6" t="s">
        <v>62</v>
      </c>
      <c r="C52" s="6"/>
      <c r="D52" s="6"/>
      <c r="E52" s="6"/>
      <c r="F52" s="6"/>
      <c r="G52" s="6"/>
      <c r="H52" s="6"/>
      <c r="I52" s="6"/>
      <c r="J52" s="6"/>
      <c r="K52" s="6"/>
      <c r="L52" s="6"/>
      <c r="O52" s="1">
        <f t="shared" si="21"/>
        <v>0</v>
      </c>
      <c r="P52" s="1">
        <f t="shared" si="22"/>
        <v>0</v>
      </c>
    </row>
    <row r="53" customHeight="1" spans="1:16">
      <c r="A53" s="6"/>
      <c r="B53" s="6" t="s">
        <v>63</v>
      </c>
      <c r="C53" s="6" t="s">
        <v>16</v>
      </c>
      <c r="D53" s="6">
        <v>76</v>
      </c>
      <c r="E53" s="6">
        <f>ROUND(M53*$N$3,2)</f>
        <v>6.54</v>
      </c>
      <c r="F53" s="6">
        <f t="shared" ref="F53:F55" si="32">ROUND(E53*D53,2)</f>
        <v>497.04</v>
      </c>
      <c r="G53" s="6">
        <v>6.21</v>
      </c>
      <c r="H53" s="6"/>
      <c r="I53" s="6">
        <f t="shared" ref="I53:I55" si="33">ROUND(H53*D53+G53*D53,2)</f>
        <v>471.96</v>
      </c>
      <c r="J53" s="6">
        <f t="shared" ref="J53:J55" si="34">ROUND(I53/D53,2)</f>
        <v>6.21</v>
      </c>
      <c r="K53" s="6">
        <f t="shared" ref="K53:K55" si="35">E53-J53</f>
        <v>0.33</v>
      </c>
      <c r="L53" s="6">
        <f t="shared" ref="L53:L55" si="36">ROUND(E53*D53-J53*D53,2)</f>
        <v>25.08</v>
      </c>
      <c r="M53" s="1">
        <v>5.84</v>
      </c>
      <c r="O53" s="1">
        <f t="shared" si="21"/>
        <v>471.96</v>
      </c>
      <c r="P53" s="1">
        <f t="shared" si="22"/>
        <v>0</v>
      </c>
    </row>
    <row r="54" customHeight="1" spans="1:16">
      <c r="A54" s="6"/>
      <c r="B54" s="6" t="s">
        <v>64</v>
      </c>
      <c r="C54" s="6" t="s">
        <v>16</v>
      </c>
      <c r="D54" s="6">
        <v>76</v>
      </c>
      <c r="E54" s="6">
        <f>ROUND(M54*$N$3,2)</f>
        <v>6.8</v>
      </c>
      <c r="F54" s="6">
        <f t="shared" si="32"/>
        <v>516.8</v>
      </c>
      <c r="G54" s="6">
        <v>6.46</v>
      </c>
      <c r="H54" s="6"/>
      <c r="I54" s="6">
        <f t="shared" si="33"/>
        <v>490.96</v>
      </c>
      <c r="J54" s="6">
        <f t="shared" si="34"/>
        <v>6.46</v>
      </c>
      <c r="K54" s="6">
        <f t="shared" si="35"/>
        <v>0.34</v>
      </c>
      <c r="L54" s="6">
        <f t="shared" si="36"/>
        <v>25.84</v>
      </c>
      <c r="M54" s="1">
        <v>6.07</v>
      </c>
      <c r="O54" s="1">
        <f t="shared" si="21"/>
        <v>490.96</v>
      </c>
      <c r="P54" s="1">
        <f t="shared" si="22"/>
        <v>0</v>
      </c>
    </row>
    <row r="55" customHeight="1" spans="1:16">
      <c r="A55" s="6"/>
      <c r="B55" s="6" t="s">
        <v>65</v>
      </c>
      <c r="C55" s="6" t="s">
        <v>16</v>
      </c>
      <c r="D55" s="6">
        <v>522</v>
      </c>
      <c r="E55" s="6">
        <f>ROUND(M55*$N$3,2)</f>
        <v>167.55</v>
      </c>
      <c r="F55" s="6">
        <f t="shared" si="32"/>
        <v>87461.1</v>
      </c>
      <c r="G55" s="6">
        <v>10.245</v>
      </c>
      <c r="H55" s="6">
        <v>100</v>
      </c>
      <c r="I55" s="6">
        <f t="shared" si="33"/>
        <v>57547.89</v>
      </c>
      <c r="J55" s="6">
        <f t="shared" si="34"/>
        <v>110.25</v>
      </c>
      <c r="K55" s="6">
        <f t="shared" si="35"/>
        <v>57.3</v>
      </c>
      <c r="L55" s="6">
        <f t="shared" si="36"/>
        <v>29910.6</v>
      </c>
      <c r="M55" s="1">
        <v>149.6</v>
      </c>
      <c r="O55" s="1">
        <f t="shared" si="21"/>
        <v>5347.89</v>
      </c>
      <c r="P55" s="1">
        <f t="shared" si="22"/>
        <v>52200</v>
      </c>
    </row>
    <row r="56" customHeight="1" spans="1:16">
      <c r="A56" s="10" t="s">
        <v>66</v>
      </c>
      <c r="B56" s="10" t="s">
        <v>67</v>
      </c>
      <c r="C56" s="6"/>
      <c r="D56" s="6"/>
      <c r="E56" s="6"/>
      <c r="F56" s="6"/>
      <c r="G56" s="6"/>
      <c r="H56" s="6"/>
      <c r="I56" s="6"/>
      <c r="J56" s="6"/>
      <c r="K56" s="6"/>
      <c r="L56" s="6"/>
      <c r="O56" s="1">
        <f t="shared" si="21"/>
        <v>0</v>
      </c>
      <c r="P56" s="1">
        <f t="shared" si="22"/>
        <v>0</v>
      </c>
    </row>
    <row r="57" customHeight="1" spans="1:16">
      <c r="A57" s="6"/>
      <c r="B57" s="6" t="s">
        <v>68</v>
      </c>
      <c r="C57" s="6" t="s">
        <v>18</v>
      </c>
      <c r="D57" s="6">
        <v>25</v>
      </c>
      <c r="E57" s="6">
        <f>ROUND(M57*$N$3,2)</f>
        <v>1792</v>
      </c>
      <c r="F57" s="6">
        <f t="shared" ref="F57:F61" si="37">ROUND(E57*D57,2)</f>
        <v>44800</v>
      </c>
      <c r="G57" s="6">
        <v>5400</v>
      </c>
      <c r="H57" s="6"/>
      <c r="I57" s="6">
        <f>ROUND(H57*D57+G57*D57,2)</f>
        <v>135000</v>
      </c>
      <c r="J57" s="6">
        <f>ROUND(I57/D57,2)</f>
        <v>5400</v>
      </c>
      <c r="K57" s="6">
        <f t="shared" ref="K57:K61" si="38">E57-J57</f>
        <v>-3608</v>
      </c>
      <c r="L57" s="24">
        <f t="shared" ref="L57:L61" si="39">ROUND(E57*D57-J57*D57,2)</f>
        <v>-90200</v>
      </c>
      <c r="M57" s="1">
        <v>1600</v>
      </c>
      <c r="O57" s="1">
        <f t="shared" si="21"/>
        <v>135000</v>
      </c>
      <c r="P57" s="1">
        <f t="shared" si="22"/>
        <v>0</v>
      </c>
    </row>
    <row r="58" customHeight="1" spans="1:16">
      <c r="A58" s="10" t="s">
        <v>69</v>
      </c>
      <c r="B58" s="10" t="s">
        <v>70</v>
      </c>
      <c r="C58" s="6"/>
      <c r="D58" s="6"/>
      <c r="E58" s="6"/>
      <c r="F58" s="6"/>
      <c r="G58" s="6"/>
      <c r="H58" s="6"/>
      <c r="I58" s="6"/>
      <c r="J58" s="6"/>
      <c r="K58" s="6"/>
      <c r="L58" s="24"/>
      <c r="O58" s="1">
        <f t="shared" si="21"/>
        <v>0</v>
      </c>
      <c r="P58" s="1">
        <f t="shared" si="22"/>
        <v>0</v>
      </c>
    </row>
    <row r="59" customHeight="1" spans="1:16">
      <c r="A59" s="6"/>
      <c r="B59" s="6" t="s">
        <v>71</v>
      </c>
      <c r="C59" s="6" t="s">
        <v>72</v>
      </c>
      <c r="D59" s="6">
        <v>1</v>
      </c>
      <c r="E59" s="6">
        <f>ROUND(M59*$N$3,2)</f>
        <v>15634.79</v>
      </c>
      <c r="F59" s="6">
        <f t="shared" si="37"/>
        <v>15634.79</v>
      </c>
      <c r="G59" s="6">
        <v>15000</v>
      </c>
      <c r="H59" s="6"/>
      <c r="I59" s="6">
        <f>ROUND(H59*D59+G59*D59,2)</f>
        <v>15000</v>
      </c>
      <c r="J59" s="6">
        <f>ROUND(I59/D59,2)</f>
        <v>15000</v>
      </c>
      <c r="K59" s="6">
        <f t="shared" si="38"/>
        <v>634.790000000001</v>
      </c>
      <c r="L59" s="6">
        <f t="shared" si="39"/>
        <v>634.79</v>
      </c>
      <c r="M59" s="1">
        <v>13959.63</v>
      </c>
      <c r="O59" s="1">
        <f t="shared" si="21"/>
        <v>15000</v>
      </c>
      <c r="P59" s="1">
        <f t="shared" si="22"/>
        <v>0</v>
      </c>
    </row>
    <row r="60" customHeight="1" spans="1:16">
      <c r="A60" s="6"/>
      <c r="B60" s="6" t="s">
        <v>73</v>
      </c>
      <c r="C60" s="6" t="s">
        <v>72</v>
      </c>
      <c r="D60" s="6">
        <v>1</v>
      </c>
      <c r="E60" s="6">
        <f>ROUND(M60*$N$3,2)</f>
        <v>10354.28</v>
      </c>
      <c r="F60" s="6">
        <f t="shared" si="37"/>
        <v>10354.28</v>
      </c>
      <c r="G60" s="6">
        <v>35000</v>
      </c>
      <c r="H60" s="6"/>
      <c r="I60" s="6">
        <f>ROUND(H60*D60+G60*D60,2)</f>
        <v>35000</v>
      </c>
      <c r="J60" s="6">
        <f>ROUND(I60/D60,2)</f>
        <v>35000</v>
      </c>
      <c r="K60" s="6">
        <f t="shared" si="38"/>
        <v>-24645.72</v>
      </c>
      <c r="L60" s="24">
        <f t="shared" si="39"/>
        <v>-24645.72</v>
      </c>
      <c r="M60" s="1">
        <v>9244.89</v>
      </c>
      <c r="O60" s="1">
        <f t="shared" si="21"/>
        <v>35000</v>
      </c>
      <c r="P60" s="1">
        <f t="shared" si="22"/>
        <v>0</v>
      </c>
    </row>
    <row r="61" customHeight="1" spans="1:16">
      <c r="A61" s="10" t="s">
        <v>74</v>
      </c>
      <c r="B61" s="10" t="s">
        <v>75</v>
      </c>
      <c r="C61" s="6" t="s">
        <v>72</v>
      </c>
      <c r="D61" s="6">
        <v>1</v>
      </c>
      <c r="E61" s="6">
        <v>40616</v>
      </c>
      <c r="F61" s="6">
        <f t="shared" si="37"/>
        <v>40616</v>
      </c>
      <c r="G61" s="6"/>
      <c r="H61" s="6"/>
      <c r="I61" s="6">
        <v>40616</v>
      </c>
      <c r="J61" s="6">
        <v>40616</v>
      </c>
      <c r="K61" s="6">
        <f t="shared" si="38"/>
        <v>0</v>
      </c>
      <c r="L61" s="24">
        <f t="shared" si="39"/>
        <v>0</v>
      </c>
      <c r="O61" s="1">
        <f t="shared" si="21"/>
        <v>0</v>
      </c>
      <c r="P61" s="1">
        <f t="shared" si="22"/>
        <v>0</v>
      </c>
    </row>
    <row r="62" customHeight="1" spans="1:12">
      <c r="A62" s="6" t="s">
        <v>76</v>
      </c>
      <c r="B62" s="6"/>
      <c r="C62" s="6"/>
      <c r="D62" s="6"/>
      <c r="E62" s="6"/>
      <c r="F62" s="6">
        <f>SUM(F5:F61)</f>
        <v>1077124.99</v>
      </c>
      <c r="G62" s="6"/>
      <c r="H62" s="6"/>
      <c r="I62" s="6">
        <f>SUM(I5:I61)</f>
        <v>1015995.73</v>
      </c>
      <c r="J62" s="6"/>
      <c r="K62" s="6"/>
      <c r="L62" s="6">
        <f>SUM(L5:L61)</f>
        <v>61126.86</v>
      </c>
    </row>
    <row r="63" customHeight="1" spans="1:1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customHeight="1" spans="1:1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customHeight="1" spans="1:1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customHeight="1" spans="1:1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customHeight="1" spans="1:1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customHeight="1" spans="1:1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</sheetData>
  <mergeCells count="8">
    <mergeCell ref="A1:L1"/>
    <mergeCell ref="G2:L2"/>
    <mergeCell ref="A2:A3"/>
    <mergeCell ref="B2:B3"/>
    <mergeCell ref="C2:C3"/>
    <mergeCell ref="D2:D3"/>
    <mergeCell ref="E2:E3"/>
    <mergeCell ref="F2:F3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zoomScale="115" zoomScaleNormal="115" workbookViewId="0">
      <pane ySplit="3" topLeftCell="A4" activePane="bottomLeft" state="frozen"/>
      <selection/>
      <selection pane="bottomLeft" activeCell="S52" sqref="S52"/>
    </sheetView>
  </sheetViews>
  <sheetFormatPr defaultColWidth="8.75" defaultRowHeight="21.95" customHeight="1"/>
  <cols>
    <col min="1" max="1" width="5.5" style="1" customWidth="1"/>
    <col min="2" max="2" width="11.375" style="1" customWidth="1"/>
    <col min="3" max="3" width="4.375" style="1" customWidth="1"/>
    <col min="4" max="4" width="7.625" style="1" customWidth="1"/>
    <col min="5" max="5" width="9.25" style="1" customWidth="1"/>
    <col min="6" max="6" width="8.25" style="1" customWidth="1"/>
    <col min="7" max="7" width="9.25" style="2" customWidth="1"/>
    <col min="8" max="8" width="8.25" style="2" customWidth="1"/>
    <col min="9" max="9" width="31.625" style="2" customWidth="1"/>
    <col min="10" max="10" width="9.375" style="2" customWidth="1"/>
    <col min="11" max="11" width="10.5" style="1" hidden="1" customWidth="1"/>
    <col min="12" max="12" width="8.5" style="1" hidden="1" customWidth="1"/>
    <col min="13" max="13" width="9.5" style="1" hidden="1" customWidth="1"/>
    <col min="14" max="14" width="8.75" style="1" hidden="1" customWidth="1"/>
    <col min="15" max="15" width="10.5" style="1" hidden="1" customWidth="1"/>
    <col min="16" max="16" width="12.75" style="1" hidden="1" customWidth="1"/>
    <col min="17" max="16384" width="8.75" style="1"/>
  </cols>
  <sheetData>
    <row r="1" ht="32.1" customHeight="1" spans="1:12">
      <c r="A1" s="3" t="s">
        <v>77</v>
      </c>
      <c r="B1" s="3"/>
      <c r="C1" s="3"/>
      <c r="D1" s="3"/>
      <c r="E1" s="3"/>
      <c r="F1" s="3"/>
      <c r="G1" s="4"/>
      <c r="H1" s="4"/>
      <c r="I1" s="4"/>
      <c r="J1" s="4"/>
      <c r="K1" s="3"/>
      <c r="L1" s="3"/>
    </row>
    <row r="2" ht="30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7"/>
      <c r="F2" s="8"/>
      <c r="G2" s="8"/>
      <c r="H2" s="8"/>
      <c r="I2" s="8"/>
      <c r="J2" s="17"/>
      <c r="K2" s="18"/>
      <c r="L2" s="18"/>
    </row>
    <row r="3" ht="30" customHeight="1" spans="1:14">
      <c r="A3" s="5"/>
      <c r="B3" s="6"/>
      <c r="C3" s="6"/>
      <c r="D3" s="6"/>
      <c r="E3" s="9" t="s">
        <v>78</v>
      </c>
      <c r="F3" s="6" t="s">
        <v>79</v>
      </c>
      <c r="G3" s="9" t="s">
        <v>80</v>
      </c>
      <c r="H3" s="6" t="s">
        <v>79</v>
      </c>
      <c r="I3" s="5" t="s">
        <v>81</v>
      </c>
      <c r="J3" s="19" t="s">
        <v>82</v>
      </c>
      <c r="K3" s="6" t="s">
        <v>10</v>
      </c>
      <c r="L3" s="6" t="s">
        <v>11</v>
      </c>
      <c r="N3" s="1">
        <f>ROUND(1.026*1.09,2)</f>
        <v>1.12</v>
      </c>
    </row>
    <row r="4" customHeight="1" spans="1:12">
      <c r="A4" s="10">
        <v>1</v>
      </c>
      <c r="B4" s="10" t="s">
        <v>14</v>
      </c>
      <c r="C4" s="6"/>
      <c r="D4" s="6"/>
      <c r="E4" s="6"/>
      <c r="F4" s="6"/>
      <c r="G4" s="5"/>
      <c r="H4" s="5"/>
      <c r="I4" s="5"/>
      <c r="J4" s="5"/>
      <c r="K4" s="6"/>
      <c r="L4" s="6"/>
    </row>
    <row r="5" customHeight="1" spans="1:16">
      <c r="A5" s="6">
        <v>1.2</v>
      </c>
      <c r="B5" s="6" t="s">
        <v>17</v>
      </c>
      <c r="C5" s="6" t="s">
        <v>18</v>
      </c>
      <c r="D5" s="6">
        <v>92</v>
      </c>
      <c r="E5" s="6"/>
      <c r="F5" s="6"/>
      <c r="G5" s="5"/>
      <c r="H5" s="5"/>
      <c r="I5" s="5"/>
      <c r="J5" s="5"/>
      <c r="K5" s="6"/>
      <c r="L5" s="6" t="e">
        <f>ROUND(SUM(K6:K8)/D5,2)</f>
        <v>#REF!</v>
      </c>
      <c r="M5" s="1">
        <v>1600.21</v>
      </c>
      <c r="O5" s="1">
        <f>E5*D5</f>
        <v>0</v>
      </c>
      <c r="P5" s="1" t="e">
        <f>#REF!*D5</f>
        <v>#REF!</v>
      </c>
    </row>
    <row r="6" ht="82.5" spans="1:16">
      <c r="A6" s="6"/>
      <c r="B6" s="6" t="s">
        <v>20</v>
      </c>
      <c r="C6" s="6" t="s">
        <v>21</v>
      </c>
      <c r="D6" s="6">
        <v>9.34</v>
      </c>
      <c r="E6" s="11">
        <v>1920</v>
      </c>
      <c r="F6" s="6">
        <f>ROUND(E6*D6,2)</f>
        <v>17932.8</v>
      </c>
      <c r="G6" s="5"/>
      <c r="H6" s="5"/>
      <c r="I6" s="5" t="s">
        <v>83</v>
      </c>
      <c r="J6" s="5"/>
      <c r="K6" s="6" t="e">
        <f>ROUND(#REF!*D6+E6*D6,2)</f>
        <v>#REF!</v>
      </c>
      <c r="L6" s="6"/>
      <c r="O6" s="1">
        <f t="shared" ref="O6:O54" si="0">E6*D6</f>
        <v>17932.8</v>
      </c>
      <c r="P6" s="1" t="e">
        <f>#REF!*D6</f>
        <v>#REF!</v>
      </c>
    </row>
    <row r="7" ht="33" spans="1:16">
      <c r="A7" s="6"/>
      <c r="B7" s="6" t="s">
        <v>22</v>
      </c>
      <c r="C7" s="6" t="s">
        <v>23</v>
      </c>
      <c r="D7" s="6">
        <v>4</v>
      </c>
      <c r="E7" s="11">
        <v>878</v>
      </c>
      <c r="F7" s="6">
        <f>ROUND(E7*D7,2)</f>
        <v>3512</v>
      </c>
      <c r="G7" s="5"/>
      <c r="H7" s="5"/>
      <c r="I7" s="5" t="s">
        <v>84</v>
      </c>
      <c r="J7" s="5"/>
      <c r="K7" s="6" t="e">
        <f>ROUND(#REF!*D7+E7*D7,2)</f>
        <v>#REF!</v>
      </c>
      <c r="L7" s="6"/>
      <c r="O7" s="1">
        <f t="shared" si="0"/>
        <v>3512</v>
      </c>
      <c r="P7" s="1" t="e">
        <f>#REF!*D7</f>
        <v>#REF!</v>
      </c>
    </row>
    <row r="8" ht="24" customHeight="1" spans="1:16">
      <c r="A8" s="6"/>
      <c r="B8" s="6" t="s">
        <v>24</v>
      </c>
      <c r="C8" s="6" t="s">
        <v>21</v>
      </c>
      <c r="D8" s="6">
        <v>0.67</v>
      </c>
      <c r="E8" s="11">
        <v>1920</v>
      </c>
      <c r="F8" s="6">
        <f>ROUND(E8*D8,2)</f>
        <v>1286.4</v>
      </c>
      <c r="G8" s="5"/>
      <c r="H8" s="5"/>
      <c r="I8" s="5" t="s">
        <v>85</v>
      </c>
      <c r="J8" s="5"/>
      <c r="K8" s="6" t="e">
        <f>ROUND(#REF!*D8+E8*D8,2)</f>
        <v>#REF!</v>
      </c>
      <c r="L8" s="6"/>
      <c r="O8" s="1">
        <f t="shared" si="0"/>
        <v>1286.4</v>
      </c>
      <c r="P8" s="1" t="e">
        <f>#REF!*D8</f>
        <v>#REF!</v>
      </c>
    </row>
    <row r="9" customHeight="1" spans="1:16">
      <c r="A9" s="6">
        <v>1.3</v>
      </c>
      <c r="B9" s="6" t="s">
        <v>14</v>
      </c>
      <c r="C9" s="6"/>
      <c r="D9" s="6"/>
      <c r="E9" s="11"/>
      <c r="F9" s="6"/>
      <c r="G9" s="5"/>
      <c r="H9" s="5"/>
      <c r="I9" s="5"/>
      <c r="J9" s="5"/>
      <c r="K9" s="6"/>
      <c r="L9" s="6"/>
      <c r="O9" s="1">
        <f t="shared" si="0"/>
        <v>0</v>
      </c>
      <c r="P9" s="1" t="e">
        <f>#REF!*D9</f>
        <v>#REF!</v>
      </c>
    </row>
    <row r="10" customHeight="1" spans="1:16">
      <c r="A10" s="6"/>
      <c r="B10" s="6" t="s">
        <v>86</v>
      </c>
      <c r="C10" s="6" t="s">
        <v>16</v>
      </c>
      <c r="D10" s="6">
        <v>20.4</v>
      </c>
      <c r="E10" s="11">
        <v>505.75</v>
      </c>
      <c r="F10" s="6">
        <f t="shared" ref="F10:F17" si="1">ROUND(E10*D10,2)</f>
        <v>10317.3</v>
      </c>
      <c r="G10" s="5"/>
      <c r="H10" s="5"/>
      <c r="I10" s="5" t="s">
        <v>87</v>
      </c>
      <c r="J10" s="5"/>
      <c r="K10" s="6" t="e">
        <f>ROUND(#REF!*D10+E10*D10,2)</f>
        <v>#REF!</v>
      </c>
      <c r="L10" s="6" t="e">
        <f t="shared" ref="L10:L18" si="2">ROUND(K10/D10,2)</f>
        <v>#REF!</v>
      </c>
      <c r="M10" s="1">
        <v>626.79</v>
      </c>
      <c r="O10" s="1">
        <f t="shared" si="0"/>
        <v>10317.3</v>
      </c>
      <c r="P10" s="1" t="e">
        <f>#REF!*D10</f>
        <v>#REF!</v>
      </c>
    </row>
    <row r="11" customHeight="1" spans="1:16">
      <c r="A11" s="6"/>
      <c r="B11" s="6" t="s">
        <v>88</v>
      </c>
      <c r="C11" s="6" t="s">
        <v>16</v>
      </c>
      <c r="D11" s="6">
        <v>22.5</v>
      </c>
      <c r="E11" s="11">
        <v>557.3</v>
      </c>
      <c r="F11" s="6">
        <f t="shared" si="1"/>
        <v>12539.25</v>
      </c>
      <c r="G11" s="5"/>
      <c r="H11" s="5"/>
      <c r="I11" s="5"/>
      <c r="J11" s="5"/>
      <c r="K11" s="6" t="e">
        <f>ROUND(#REF!*D11+E11*D11,2)</f>
        <v>#REF!</v>
      </c>
      <c r="L11" s="6" t="e">
        <f t="shared" si="2"/>
        <v>#REF!</v>
      </c>
      <c r="M11" s="1">
        <v>618.19</v>
      </c>
      <c r="O11" s="1">
        <f t="shared" si="0"/>
        <v>12539.25</v>
      </c>
      <c r="P11" s="1" t="e">
        <f>#REF!*D11</f>
        <v>#REF!</v>
      </c>
    </row>
    <row r="12" customHeight="1" spans="1:16">
      <c r="A12" s="6"/>
      <c r="B12" s="6" t="s">
        <v>89</v>
      </c>
      <c r="C12" s="6" t="s">
        <v>16</v>
      </c>
      <c r="D12" s="6">
        <v>1.5</v>
      </c>
      <c r="E12" s="11">
        <v>557.3</v>
      </c>
      <c r="F12" s="6">
        <f t="shared" si="1"/>
        <v>835.95</v>
      </c>
      <c r="G12" s="5"/>
      <c r="H12" s="5"/>
      <c r="I12" s="5"/>
      <c r="J12" s="5"/>
      <c r="K12" s="6" t="e">
        <f>ROUND(#REF!*D12+E12*D12,2)</f>
        <v>#REF!</v>
      </c>
      <c r="L12" s="6" t="e">
        <f t="shared" si="2"/>
        <v>#REF!</v>
      </c>
      <c r="M12" s="1">
        <v>852.86</v>
      </c>
      <c r="O12" s="1">
        <f t="shared" si="0"/>
        <v>835.95</v>
      </c>
      <c r="P12" s="1" t="e">
        <f>#REF!*D12</f>
        <v>#REF!</v>
      </c>
    </row>
    <row r="13" customHeight="1" spans="1:16">
      <c r="A13" s="6"/>
      <c r="B13" s="6" t="s">
        <v>28</v>
      </c>
      <c r="C13" s="6" t="s">
        <v>16</v>
      </c>
      <c r="D13" s="6">
        <v>0.3</v>
      </c>
      <c r="E13" s="11">
        <v>1209.85</v>
      </c>
      <c r="F13" s="6">
        <f t="shared" si="1"/>
        <v>362.96</v>
      </c>
      <c r="G13" s="5"/>
      <c r="H13" s="5"/>
      <c r="I13" s="5"/>
      <c r="J13" s="5"/>
      <c r="K13" s="6" t="e">
        <f>ROUND(#REF!*D13+E13*D13,2)</f>
        <v>#REF!</v>
      </c>
      <c r="L13" s="6" t="e">
        <f t="shared" si="2"/>
        <v>#REF!</v>
      </c>
      <c r="M13" s="1">
        <v>843.17</v>
      </c>
      <c r="O13" s="1">
        <f t="shared" si="0"/>
        <v>362.955</v>
      </c>
      <c r="P13" s="1" t="e">
        <f>#REF!*D13</f>
        <v>#REF!</v>
      </c>
    </row>
    <row r="14" ht="50.1" customHeight="1" spans="1:16">
      <c r="A14" s="6"/>
      <c r="B14" s="6" t="s">
        <v>29</v>
      </c>
      <c r="C14" s="6" t="s">
        <v>21</v>
      </c>
      <c r="D14" s="6">
        <v>0.097</v>
      </c>
      <c r="E14" s="11">
        <v>1920</v>
      </c>
      <c r="F14" s="6">
        <f t="shared" si="1"/>
        <v>186.24</v>
      </c>
      <c r="G14" s="12"/>
      <c r="H14" s="12"/>
      <c r="I14" s="12" t="s">
        <v>90</v>
      </c>
      <c r="J14" s="5"/>
      <c r="K14" s="6" t="e">
        <f>ROUND(#REF!*D14+E14*D14,2)</f>
        <v>#REF!</v>
      </c>
      <c r="L14" s="6" t="e">
        <f t="shared" si="2"/>
        <v>#REF!</v>
      </c>
      <c r="M14" s="1">
        <v>10279.48</v>
      </c>
      <c r="O14" s="1">
        <f t="shared" si="0"/>
        <v>186.24</v>
      </c>
      <c r="P14" s="1" t="e">
        <f>#REF!*D14</f>
        <v>#REF!</v>
      </c>
    </row>
    <row r="15" ht="50.1" customHeight="1" spans="1:16">
      <c r="A15" s="6"/>
      <c r="B15" s="6" t="s">
        <v>30</v>
      </c>
      <c r="C15" s="6" t="s">
        <v>21</v>
      </c>
      <c r="D15" s="6">
        <f>1.219-1.164</f>
        <v>0.0550000000000002</v>
      </c>
      <c r="E15" s="11">
        <v>1920</v>
      </c>
      <c r="F15" s="6">
        <f t="shared" si="1"/>
        <v>105.6</v>
      </c>
      <c r="G15" s="12"/>
      <c r="H15" s="12"/>
      <c r="I15" s="12"/>
      <c r="J15" s="5"/>
      <c r="K15" s="6" t="e">
        <f>ROUND(#REF!*D15+E15*D15,2)</f>
        <v>#REF!</v>
      </c>
      <c r="L15" s="6" t="e">
        <f t="shared" si="2"/>
        <v>#REF!</v>
      </c>
      <c r="M15" s="1">
        <v>6323.44</v>
      </c>
      <c r="O15" s="1">
        <f t="shared" si="0"/>
        <v>105.6</v>
      </c>
      <c r="P15" s="1" t="e">
        <f>#REF!*D15</f>
        <v>#REF!</v>
      </c>
    </row>
    <row r="16" ht="50.1" customHeight="1" spans="1:16">
      <c r="A16" s="6"/>
      <c r="B16" s="6" t="s">
        <v>31</v>
      </c>
      <c r="C16" s="6" t="s">
        <v>21</v>
      </c>
      <c r="D16" s="6">
        <f>12.214-8.18</f>
        <v>4.034</v>
      </c>
      <c r="E16" s="11">
        <v>1920</v>
      </c>
      <c r="F16" s="6">
        <f t="shared" si="1"/>
        <v>7745.28</v>
      </c>
      <c r="G16" s="12"/>
      <c r="H16" s="12"/>
      <c r="I16" s="12"/>
      <c r="J16" s="5"/>
      <c r="K16" s="6" t="e">
        <f>ROUND(#REF!*D16+E16*D16,2)</f>
        <v>#REF!</v>
      </c>
      <c r="L16" s="6" t="e">
        <f t="shared" si="2"/>
        <v>#REF!</v>
      </c>
      <c r="M16" s="1">
        <v>5124.46</v>
      </c>
      <c r="O16" s="1">
        <f t="shared" si="0"/>
        <v>7745.28</v>
      </c>
      <c r="P16" s="1" t="e">
        <f>#REF!*D16</f>
        <v>#REF!</v>
      </c>
    </row>
    <row r="17" ht="48" customHeight="1" spans="1:16">
      <c r="A17" s="6"/>
      <c r="B17" s="6" t="s">
        <v>32</v>
      </c>
      <c r="C17" s="6" t="s">
        <v>21</v>
      </c>
      <c r="D17" s="6">
        <v>2.193</v>
      </c>
      <c r="E17" s="11">
        <v>1920</v>
      </c>
      <c r="F17" s="6">
        <f t="shared" si="1"/>
        <v>4210.56</v>
      </c>
      <c r="G17" s="12"/>
      <c r="H17" s="12"/>
      <c r="I17" s="12"/>
      <c r="J17" s="5"/>
      <c r="K17" s="6" t="e">
        <f>ROUND(#REF!*D17+E17*D17,2)</f>
        <v>#REF!</v>
      </c>
      <c r="L17" s="6" t="e">
        <f t="shared" si="2"/>
        <v>#REF!</v>
      </c>
      <c r="M17" s="1">
        <v>4514.39</v>
      </c>
      <c r="O17" s="1">
        <f t="shared" si="0"/>
        <v>4210.56</v>
      </c>
      <c r="P17" s="1" t="e">
        <f>#REF!*D17</f>
        <v>#REF!</v>
      </c>
    </row>
    <row r="18" customHeight="1" spans="1:16">
      <c r="A18" s="6"/>
      <c r="B18" s="6" t="s">
        <v>33</v>
      </c>
      <c r="C18" s="6" t="s">
        <v>23</v>
      </c>
      <c r="D18" s="6">
        <v>12</v>
      </c>
      <c r="E18" s="11"/>
      <c r="F18" s="6"/>
      <c r="G18" s="5"/>
      <c r="H18" s="5"/>
      <c r="I18" s="5" t="s">
        <v>91</v>
      </c>
      <c r="J18" s="5"/>
      <c r="K18" s="6" t="e">
        <f>ROUND(#REF!*D18+E18*D18,2)</f>
        <v>#REF!</v>
      </c>
      <c r="L18" s="6" t="e">
        <f t="shared" si="2"/>
        <v>#REF!</v>
      </c>
      <c r="M18" s="1">
        <v>227.61</v>
      </c>
      <c r="O18" s="1">
        <f t="shared" si="0"/>
        <v>0</v>
      </c>
      <c r="P18" s="1" t="e">
        <f>#REF!*D18</f>
        <v>#REF!</v>
      </c>
    </row>
    <row r="19" customHeight="1" spans="1:16">
      <c r="A19" s="10">
        <v>2</v>
      </c>
      <c r="B19" s="10" t="s">
        <v>34</v>
      </c>
      <c r="C19" s="6"/>
      <c r="D19" s="6"/>
      <c r="E19" s="11"/>
      <c r="F19" s="6"/>
      <c r="G19" s="5"/>
      <c r="H19" s="5"/>
      <c r="I19" s="5"/>
      <c r="J19" s="5"/>
      <c r="K19" s="6"/>
      <c r="L19" s="6"/>
      <c r="O19" s="1">
        <f t="shared" si="0"/>
        <v>0</v>
      </c>
      <c r="P19" s="1" t="e">
        <f>#REF!*D19</f>
        <v>#REF!</v>
      </c>
    </row>
    <row r="20" ht="16.5" spans="1:16">
      <c r="A20" s="6"/>
      <c r="B20" s="6" t="s">
        <v>35</v>
      </c>
      <c r="C20" s="6" t="s">
        <v>16</v>
      </c>
      <c r="D20" s="6">
        <v>75.4</v>
      </c>
      <c r="E20" s="11"/>
      <c r="F20" s="6"/>
      <c r="G20" s="5"/>
      <c r="H20" s="5"/>
      <c r="I20" s="5" t="s">
        <v>92</v>
      </c>
      <c r="J20" s="5"/>
      <c r="K20" s="6" t="e">
        <f>ROUND(#REF!*D20+E20*D20,2)</f>
        <v>#REF!</v>
      </c>
      <c r="L20" s="6" t="e">
        <f>ROUND(SUM(K20:K24)/D20,2)</f>
        <v>#REF!</v>
      </c>
      <c r="M20" s="1">
        <v>2916.12</v>
      </c>
      <c r="O20" s="1">
        <f t="shared" si="0"/>
        <v>0</v>
      </c>
      <c r="P20" s="1" t="e">
        <f>#REF!*D20</f>
        <v>#REF!</v>
      </c>
    </row>
    <row r="21" ht="49.5" spans="1:16">
      <c r="A21" s="6"/>
      <c r="B21" s="6" t="s">
        <v>93</v>
      </c>
      <c r="C21" s="6" t="s">
        <v>16</v>
      </c>
      <c r="D21" s="6">
        <v>0.1</v>
      </c>
      <c r="E21" s="11">
        <v>1209.85</v>
      </c>
      <c r="F21" s="6">
        <f t="shared" ref="F21:F24" si="3">ROUND(E21*D21,2)</f>
        <v>120.99</v>
      </c>
      <c r="G21" s="5"/>
      <c r="H21" s="5"/>
      <c r="I21" s="5" t="s">
        <v>94</v>
      </c>
      <c r="J21" s="5"/>
      <c r="K21" s="6" t="e">
        <f>ROUND(#REF!*D21+E21*D21,2)</f>
        <v>#REF!</v>
      </c>
      <c r="L21" s="6"/>
      <c r="O21" s="1">
        <f t="shared" si="0"/>
        <v>120.985</v>
      </c>
      <c r="P21" s="1" t="e">
        <f>#REF!*D21</f>
        <v>#REF!</v>
      </c>
    </row>
    <row r="22" customHeight="1" spans="1:16">
      <c r="A22" s="6"/>
      <c r="B22" s="6" t="s">
        <v>37</v>
      </c>
      <c r="C22" s="6" t="s">
        <v>23</v>
      </c>
      <c r="D22" s="6">
        <v>4</v>
      </c>
      <c r="E22" s="11"/>
      <c r="F22" s="6"/>
      <c r="G22" s="5"/>
      <c r="H22" s="5"/>
      <c r="I22" s="5" t="s">
        <v>95</v>
      </c>
      <c r="J22" s="5"/>
      <c r="K22" s="6" t="e">
        <f>ROUND(#REF!*D22+E22*D22,2)</f>
        <v>#REF!</v>
      </c>
      <c r="L22" s="6"/>
      <c r="O22" s="1">
        <f t="shared" si="0"/>
        <v>0</v>
      </c>
      <c r="P22" s="1" t="e">
        <f>#REF!*D22</f>
        <v>#REF!</v>
      </c>
    </row>
    <row r="23" ht="81.95" customHeight="1" spans="1:16">
      <c r="A23" s="6"/>
      <c r="B23" s="6" t="s">
        <v>96</v>
      </c>
      <c r="C23" s="6" t="s">
        <v>16</v>
      </c>
      <c r="D23" s="6">
        <v>4.4</v>
      </c>
      <c r="E23" s="11">
        <v>736.93</v>
      </c>
      <c r="F23" s="13">
        <f t="shared" si="3"/>
        <v>3242.49</v>
      </c>
      <c r="G23" s="5"/>
      <c r="H23" s="5"/>
      <c r="I23" s="5" t="s">
        <v>97</v>
      </c>
      <c r="J23" s="5"/>
      <c r="K23" s="6" t="e">
        <f>ROUND(#REF!*D23+E23*D23,2)</f>
        <v>#REF!</v>
      </c>
      <c r="L23" s="6"/>
      <c r="O23" s="1">
        <f t="shared" si="0"/>
        <v>3242.492</v>
      </c>
      <c r="P23" s="1" t="e">
        <f>#REF!*D23</f>
        <v>#REF!</v>
      </c>
    </row>
    <row r="24" ht="81.95" customHeight="1" spans="1:16">
      <c r="A24" s="6"/>
      <c r="B24" s="5" t="s">
        <v>39</v>
      </c>
      <c r="C24" s="6" t="s">
        <v>21</v>
      </c>
      <c r="D24" s="6">
        <v>0.782</v>
      </c>
      <c r="E24" s="11">
        <v>1920</v>
      </c>
      <c r="F24" s="6">
        <f t="shared" si="3"/>
        <v>1501.44</v>
      </c>
      <c r="G24" s="5"/>
      <c r="H24" s="5"/>
      <c r="I24" s="5" t="s">
        <v>98</v>
      </c>
      <c r="J24" s="5"/>
      <c r="K24" s="6" t="e">
        <f>ROUND(#REF!*D24+E24*D24,2)</f>
        <v>#REF!</v>
      </c>
      <c r="L24" s="6"/>
      <c r="O24" s="1">
        <f t="shared" si="0"/>
        <v>1501.44</v>
      </c>
      <c r="P24" s="1" t="e">
        <f>#REF!*D24</f>
        <v>#REF!</v>
      </c>
    </row>
    <row r="25" customHeight="1" spans="1:16">
      <c r="A25" s="10">
        <v>3</v>
      </c>
      <c r="B25" s="10" t="s">
        <v>40</v>
      </c>
      <c r="C25" s="6"/>
      <c r="D25" s="6"/>
      <c r="E25" s="11"/>
      <c r="F25" s="6"/>
      <c r="G25" s="5"/>
      <c r="H25" s="5"/>
      <c r="I25" s="5"/>
      <c r="J25" s="5"/>
      <c r="K25" s="6"/>
      <c r="L25" s="6"/>
      <c r="O25" s="1">
        <f t="shared" si="0"/>
        <v>0</v>
      </c>
      <c r="P25" s="1" t="e">
        <f>#REF!*D25</f>
        <v>#REF!</v>
      </c>
    </row>
    <row r="26" customHeight="1" spans="1:16">
      <c r="A26" s="6">
        <v>3.1</v>
      </c>
      <c r="B26" s="6" t="s">
        <v>41</v>
      </c>
      <c r="C26" s="6"/>
      <c r="D26" s="6"/>
      <c r="E26" s="11"/>
      <c r="F26" s="6"/>
      <c r="G26" s="5"/>
      <c r="H26" s="5"/>
      <c r="I26" s="5"/>
      <c r="J26" s="5"/>
      <c r="K26" s="6"/>
      <c r="L26" s="6"/>
      <c r="O26" s="1">
        <f t="shared" si="0"/>
        <v>0</v>
      </c>
      <c r="P26" s="1" t="e">
        <f>#REF!*D26</f>
        <v>#REF!</v>
      </c>
    </row>
    <row r="27" ht="80.1" customHeight="1" spans="1:16">
      <c r="A27" s="6"/>
      <c r="B27" s="5" t="s">
        <v>42</v>
      </c>
      <c r="C27" s="6" t="s">
        <v>16</v>
      </c>
      <c r="D27" s="6">
        <v>17.2</v>
      </c>
      <c r="E27" s="14">
        <v>295.63</v>
      </c>
      <c r="F27" s="6">
        <f t="shared" ref="F27:F34" si="4">ROUND(E27*D27,2)</f>
        <v>5084.84</v>
      </c>
      <c r="G27" s="5"/>
      <c r="H27" s="5"/>
      <c r="I27" s="5" t="s">
        <v>97</v>
      </c>
      <c r="J27" s="5"/>
      <c r="K27" s="6" t="e">
        <f>ROUND(#REF!*D27+E27*D27,2)</f>
        <v>#REF!</v>
      </c>
      <c r="L27" s="6" t="e">
        <f t="shared" ref="L27:L29" si="5">ROUND(K27/D27,2)</f>
        <v>#REF!</v>
      </c>
      <c r="M27" s="1">
        <v>664.32</v>
      </c>
      <c r="O27" s="1">
        <f t="shared" si="0"/>
        <v>5084.836</v>
      </c>
      <c r="P27" s="1" t="e">
        <f>#REF!*D27</f>
        <v>#REF!</v>
      </c>
    </row>
    <row r="28" customHeight="1" spans="1:16">
      <c r="A28" s="6"/>
      <c r="B28" s="6" t="s">
        <v>43</v>
      </c>
      <c r="C28" s="6" t="s">
        <v>16</v>
      </c>
      <c r="D28" s="6">
        <v>17.2</v>
      </c>
      <c r="E28" s="11"/>
      <c r="F28" s="6"/>
      <c r="G28" s="5"/>
      <c r="H28" s="5"/>
      <c r="I28" s="5" t="s">
        <v>99</v>
      </c>
      <c r="J28" s="5"/>
      <c r="K28" s="6" t="e">
        <f>ROUND(#REF!*D28+E28*D28,2)</f>
        <v>#REF!</v>
      </c>
      <c r="L28" s="6" t="e">
        <f t="shared" si="5"/>
        <v>#REF!</v>
      </c>
      <c r="M28" s="1">
        <v>1139</v>
      </c>
      <c r="O28" s="1">
        <f t="shared" si="0"/>
        <v>0</v>
      </c>
      <c r="P28" s="1" t="e">
        <f>#REF!*D28</f>
        <v>#REF!</v>
      </c>
    </row>
    <row r="29" ht="81.95" customHeight="1" spans="1:16">
      <c r="A29" s="6"/>
      <c r="B29" s="6" t="s">
        <v>44</v>
      </c>
      <c r="C29" s="6" t="s">
        <v>21</v>
      </c>
      <c r="D29" s="6">
        <v>3.272</v>
      </c>
      <c r="E29" s="11">
        <v>1920</v>
      </c>
      <c r="F29" s="6">
        <f t="shared" si="4"/>
        <v>6282.24</v>
      </c>
      <c r="G29" s="5"/>
      <c r="H29" s="5"/>
      <c r="I29" s="5" t="s">
        <v>98</v>
      </c>
      <c r="J29" s="5"/>
      <c r="K29" s="6" t="e">
        <f>ROUND(#REF!*D29+E29*D29,2)</f>
        <v>#REF!</v>
      </c>
      <c r="L29" s="6" t="e">
        <f t="shared" si="5"/>
        <v>#REF!</v>
      </c>
      <c r="M29" s="1">
        <v>5124.46</v>
      </c>
      <c r="O29" s="1">
        <f t="shared" si="0"/>
        <v>6282.24</v>
      </c>
      <c r="P29" s="1" t="e">
        <f>#REF!*D29</f>
        <v>#REF!</v>
      </c>
    </row>
    <row r="30" customHeight="1" spans="1:16">
      <c r="A30" s="6">
        <v>3.2</v>
      </c>
      <c r="B30" s="6" t="s">
        <v>45</v>
      </c>
      <c r="C30" s="6"/>
      <c r="D30" s="6"/>
      <c r="E30" s="11"/>
      <c r="F30" s="6"/>
      <c r="G30" s="5"/>
      <c r="H30" s="5"/>
      <c r="I30" s="5"/>
      <c r="J30" s="5"/>
      <c r="K30" s="6"/>
      <c r="L30" s="6"/>
      <c r="O30" s="1">
        <f t="shared" si="0"/>
        <v>0</v>
      </c>
      <c r="P30" s="1" t="e">
        <f>#REF!*D30</f>
        <v>#REF!</v>
      </c>
    </row>
    <row r="31" customHeight="1" spans="1:16">
      <c r="A31" s="6"/>
      <c r="B31" s="6" t="s">
        <v>46</v>
      </c>
      <c r="C31" s="6" t="s">
        <v>18</v>
      </c>
      <c r="D31" s="6">
        <v>10</v>
      </c>
      <c r="E31" s="11"/>
      <c r="F31" s="6"/>
      <c r="G31" s="5"/>
      <c r="H31" s="5"/>
      <c r="I31" s="5" t="s">
        <v>91</v>
      </c>
      <c r="J31" s="5"/>
      <c r="K31" s="6" t="e">
        <f>ROUND(#REF!*D31+E31*D31,2)</f>
        <v>#REF!</v>
      </c>
      <c r="L31" s="6" t="e">
        <f t="shared" ref="L31:L34" si="6">ROUND(K31/D31,2)</f>
        <v>#REF!</v>
      </c>
      <c r="M31" s="1">
        <v>496.8</v>
      </c>
      <c r="O31" s="1">
        <f t="shared" si="0"/>
        <v>0</v>
      </c>
      <c r="P31" s="1" t="e">
        <f>#REF!*D31</f>
        <v>#REF!</v>
      </c>
    </row>
    <row r="32" ht="80.1" customHeight="1" spans="1:16">
      <c r="A32" s="6"/>
      <c r="B32" s="6" t="s">
        <v>47</v>
      </c>
      <c r="C32" s="6" t="s">
        <v>16</v>
      </c>
      <c r="D32" s="6">
        <v>1</v>
      </c>
      <c r="E32" s="11">
        <v>736.93</v>
      </c>
      <c r="F32" s="6">
        <f t="shared" si="4"/>
        <v>736.93</v>
      </c>
      <c r="G32" s="5"/>
      <c r="H32" s="5"/>
      <c r="I32" s="5" t="s">
        <v>97</v>
      </c>
      <c r="J32" s="5"/>
      <c r="K32" s="6" t="e">
        <f>ROUND(#REF!*D32+E32*D32,2)</f>
        <v>#REF!</v>
      </c>
      <c r="L32" s="6" t="e">
        <f t="shared" si="6"/>
        <v>#REF!</v>
      </c>
      <c r="M32" s="1">
        <v>1077.6</v>
      </c>
      <c r="O32" s="1">
        <f t="shared" si="0"/>
        <v>736.93</v>
      </c>
      <c r="P32" s="1" t="e">
        <f>#REF!*D32</f>
        <v>#REF!</v>
      </c>
    </row>
    <row r="33" customHeight="1" spans="1:16">
      <c r="A33" s="6"/>
      <c r="B33" s="5" t="s">
        <v>48</v>
      </c>
      <c r="C33" s="6" t="s">
        <v>21</v>
      </c>
      <c r="D33" s="6">
        <v>0.069</v>
      </c>
      <c r="E33" s="11">
        <v>1920</v>
      </c>
      <c r="F33" s="6">
        <f t="shared" si="4"/>
        <v>132.48</v>
      </c>
      <c r="G33" s="5"/>
      <c r="H33" s="5"/>
      <c r="I33" s="5" t="s">
        <v>100</v>
      </c>
      <c r="J33" s="5"/>
      <c r="K33" s="6" t="e">
        <f>ROUND(#REF!*D33+E33*D33,2)</f>
        <v>#REF!</v>
      </c>
      <c r="L33" s="6" t="e">
        <f t="shared" si="6"/>
        <v>#REF!</v>
      </c>
      <c r="M33" s="1">
        <v>6323.63</v>
      </c>
      <c r="O33" s="1">
        <f t="shared" si="0"/>
        <v>132.48</v>
      </c>
      <c r="P33" s="1" t="e">
        <f>#REF!*D33</f>
        <v>#REF!</v>
      </c>
    </row>
    <row r="34" ht="42.95" customHeight="1" spans="1:16">
      <c r="A34" s="6"/>
      <c r="B34" s="5" t="s">
        <v>49</v>
      </c>
      <c r="C34" s="6" t="s">
        <v>21</v>
      </c>
      <c r="D34" s="6">
        <v>0.321</v>
      </c>
      <c r="E34" s="11">
        <v>1920</v>
      </c>
      <c r="F34" s="6">
        <f t="shared" si="4"/>
        <v>616.32</v>
      </c>
      <c r="G34" s="5"/>
      <c r="H34" s="5"/>
      <c r="I34" s="5"/>
      <c r="J34" s="5"/>
      <c r="K34" s="6" t="e">
        <f>ROUND(#REF!*D34+E34*D34,2)</f>
        <v>#REF!</v>
      </c>
      <c r="L34" s="6" t="e">
        <f t="shared" si="6"/>
        <v>#REF!</v>
      </c>
      <c r="M34" s="1">
        <v>5124.45</v>
      </c>
      <c r="O34" s="1">
        <f t="shared" si="0"/>
        <v>616.32</v>
      </c>
      <c r="P34" s="1" t="e">
        <f>#REF!*D34</f>
        <v>#REF!</v>
      </c>
    </row>
    <row r="35" customHeight="1" spans="1:16">
      <c r="A35" s="6">
        <v>3.3</v>
      </c>
      <c r="B35" s="6" t="s">
        <v>50</v>
      </c>
      <c r="C35" s="6"/>
      <c r="D35" s="6"/>
      <c r="E35" s="11"/>
      <c r="F35" s="6"/>
      <c r="G35" s="5"/>
      <c r="H35" s="5"/>
      <c r="I35" s="5"/>
      <c r="J35" s="5"/>
      <c r="K35" s="6"/>
      <c r="L35" s="6"/>
      <c r="O35" s="1">
        <f t="shared" si="0"/>
        <v>0</v>
      </c>
      <c r="P35" s="1" t="e">
        <f>#REF!*D35</f>
        <v>#REF!</v>
      </c>
    </row>
    <row r="36" ht="30" customHeight="1" spans="1:16">
      <c r="A36" s="6"/>
      <c r="B36" s="6" t="s">
        <v>51</v>
      </c>
      <c r="C36" s="6" t="s">
        <v>18</v>
      </c>
      <c r="D36" s="6">
        <v>74.4</v>
      </c>
      <c r="E36" s="11">
        <v>42</v>
      </c>
      <c r="F36" s="6">
        <f>ROUND(E36*D36,2)</f>
        <v>3124.8</v>
      </c>
      <c r="G36" s="5"/>
      <c r="H36" s="5"/>
      <c r="I36" s="5" t="s">
        <v>101</v>
      </c>
      <c r="J36" s="5"/>
      <c r="K36" s="6" t="e">
        <f>ROUND(#REF!*D36+E36*D36,2)</f>
        <v>#REF!</v>
      </c>
      <c r="L36" s="6" t="e">
        <f t="shared" ref="L36:L39" si="7">ROUND(K36/D36,2)</f>
        <v>#REF!</v>
      </c>
      <c r="M36" s="1">
        <v>53.22</v>
      </c>
      <c r="O36" s="1">
        <f t="shared" si="0"/>
        <v>3124.8</v>
      </c>
      <c r="P36" s="1" t="e">
        <f>#REF!*D36</f>
        <v>#REF!</v>
      </c>
    </row>
    <row r="37" ht="81.95" customHeight="1" spans="1:16">
      <c r="A37" s="6"/>
      <c r="B37" s="5" t="s">
        <v>52</v>
      </c>
      <c r="C37" s="6" t="s">
        <v>16</v>
      </c>
      <c r="D37" s="6">
        <v>28.3</v>
      </c>
      <c r="E37" s="11">
        <v>768.13</v>
      </c>
      <c r="F37" s="6">
        <f t="shared" ref="F37:F39" si="8">ROUND(E37*D37,2)</f>
        <v>21738.08</v>
      </c>
      <c r="G37" s="5"/>
      <c r="H37" s="5"/>
      <c r="I37" s="5" t="s">
        <v>97</v>
      </c>
      <c r="J37" s="5"/>
      <c r="K37" s="6" t="e">
        <f>ROUND(#REF!*D37+E37*D37,2)</f>
        <v>#REF!</v>
      </c>
      <c r="L37" s="6" t="e">
        <f t="shared" si="7"/>
        <v>#REF!</v>
      </c>
      <c r="M37" s="1">
        <v>682.55</v>
      </c>
      <c r="O37" s="1">
        <f t="shared" si="0"/>
        <v>21738.079</v>
      </c>
      <c r="P37" s="1" t="e">
        <f>#REF!*D37</f>
        <v>#REF!</v>
      </c>
    </row>
    <row r="38" ht="30.95" customHeight="1" spans="1:16">
      <c r="A38" s="6"/>
      <c r="B38" s="6" t="s">
        <v>29</v>
      </c>
      <c r="C38" s="6" t="s">
        <v>21</v>
      </c>
      <c r="D38" s="6">
        <v>2.579</v>
      </c>
      <c r="E38" s="11">
        <v>1920</v>
      </c>
      <c r="F38" s="6">
        <f t="shared" si="8"/>
        <v>4951.68</v>
      </c>
      <c r="G38" s="5"/>
      <c r="H38" s="5"/>
      <c r="I38" s="5" t="s">
        <v>100</v>
      </c>
      <c r="J38" s="5"/>
      <c r="K38" s="6" t="e">
        <f>ROUND(#REF!*D38+E38*D38,2)</f>
        <v>#REF!</v>
      </c>
      <c r="L38" s="6" t="e">
        <f t="shared" si="7"/>
        <v>#REF!</v>
      </c>
      <c r="M38" s="1">
        <v>10279.48</v>
      </c>
      <c r="O38" s="1">
        <f t="shared" si="0"/>
        <v>4951.68</v>
      </c>
      <c r="P38" s="1" t="e">
        <f>#REF!*D38</f>
        <v>#REF!</v>
      </c>
    </row>
    <row r="39" ht="33" customHeight="1" spans="1:16">
      <c r="A39" s="6"/>
      <c r="B39" s="6" t="s">
        <v>44</v>
      </c>
      <c r="C39" s="6" t="s">
        <v>21</v>
      </c>
      <c r="D39" s="6">
        <v>4.672</v>
      </c>
      <c r="E39" s="11">
        <v>1920</v>
      </c>
      <c r="F39" s="6">
        <f t="shared" si="8"/>
        <v>8970.24</v>
      </c>
      <c r="G39" s="5"/>
      <c r="H39" s="5"/>
      <c r="I39" s="5"/>
      <c r="J39" s="5"/>
      <c r="K39" s="6" t="e">
        <f>ROUND(#REF!*D39+E39*D39,2)</f>
        <v>#REF!</v>
      </c>
      <c r="L39" s="6" t="e">
        <f t="shared" si="7"/>
        <v>#REF!</v>
      </c>
      <c r="M39" s="1">
        <v>5124.46</v>
      </c>
      <c r="O39" s="1">
        <f t="shared" si="0"/>
        <v>8970.24</v>
      </c>
      <c r="P39" s="1" t="e">
        <f>#REF!*D39</f>
        <v>#REF!</v>
      </c>
    </row>
    <row r="40" customHeight="1" spans="1:16">
      <c r="A40" s="6">
        <v>3.4</v>
      </c>
      <c r="B40" s="6" t="s">
        <v>53</v>
      </c>
      <c r="C40" s="6"/>
      <c r="D40" s="6"/>
      <c r="E40" s="11"/>
      <c r="F40" s="6"/>
      <c r="G40" s="5"/>
      <c r="H40" s="5"/>
      <c r="I40" s="5"/>
      <c r="J40" s="5"/>
      <c r="K40" s="6"/>
      <c r="L40" s="6"/>
      <c r="O40" s="1">
        <f t="shared" si="0"/>
        <v>0</v>
      </c>
      <c r="P40" s="1" t="e">
        <f>#REF!*D40</f>
        <v>#REF!</v>
      </c>
    </row>
    <row r="41" ht="24.95" customHeight="1" spans="1:16">
      <c r="A41" s="6"/>
      <c r="B41" s="6" t="s">
        <v>54</v>
      </c>
      <c r="C41" s="6" t="s">
        <v>16</v>
      </c>
      <c r="D41" s="6">
        <v>14.4</v>
      </c>
      <c r="E41" s="11">
        <v>223.53</v>
      </c>
      <c r="F41" s="6">
        <f t="shared" ref="F41:F44" si="9">ROUND(E41*D41,2)</f>
        <v>3218.83</v>
      </c>
      <c r="G41" s="5"/>
      <c r="H41" s="5"/>
      <c r="I41" s="5" t="s">
        <v>102</v>
      </c>
      <c r="J41" s="5"/>
      <c r="K41" s="6" t="e">
        <f>ROUND(#REF!*D41+E41*D41,2)</f>
        <v>#REF!</v>
      </c>
      <c r="L41" s="6" t="e">
        <f t="shared" ref="L41:L44" si="10">ROUND(K41/D41,2)</f>
        <v>#REF!</v>
      </c>
      <c r="M41" s="1">
        <v>576.98</v>
      </c>
      <c r="O41" s="1">
        <f t="shared" si="0"/>
        <v>3218.832</v>
      </c>
      <c r="P41" s="1" t="e">
        <f>#REF!*D41</f>
        <v>#REF!</v>
      </c>
    </row>
    <row r="42" ht="39" customHeight="1" spans="1:16">
      <c r="A42" s="6"/>
      <c r="B42" s="6" t="s">
        <v>55</v>
      </c>
      <c r="C42" s="6" t="s">
        <v>16</v>
      </c>
      <c r="D42" s="6">
        <v>10.4</v>
      </c>
      <c r="E42" s="11">
        <v>223.53</v>
      </c>
      <c r="F42" s="6">
        <f t="shared" si="9"/>
        <v>2324.71</v>
      </c>
      <c r="G42" s="5"/>
      <c r="H42" s="5"/>
      <c r="I42" s="5"/>
      <c r="J42" s="5"/>
      <c r="K42" s="6" t="e">
        <f>ROUND(#REF!*D42+E42*D42,2)</f>
        <v>#REF!</v>
      </c>
      <c r="L42" s="6" t="e">
        <f t="shared" si="10"/>
        <v>#REF!</v>
      </c>
      <c r="M42" s="1">
        <v>520.11</v>
      </c>
      <c r="O42" s="1">
        <f t="shared" si="0"/>
        <v>2324.712</v>
      </c>
      <c r="P42" s="1" t="e">
        <f>#REF!*D42</f>
        <v>#REF!</v>
      </c>
    </row>
    <row r="43" ht="30" customHeight="1" spans="1:16">
      <c r="A43" s="6"/>
      <c r="B43" s="6" t="s">
        <v>44</v>
      </c>
      <c r="C43" s="6" t="s">
        <v>21</v>
      </c>
      <c r="D43" s="6">
        <v>1.476</v>
      </c>
      <c r="E43" s="11">
        <v>1920</v>
      </c>
      <c r="F43" s="6">
        <f t="shared" si="9"/>
        <v>2833.92</v>
      </c>
      <c r="G43" s="5"/>
      <c r="H43" s="5"/>
      <c r="I43" s="5" t="s">
        <v>100</v>
      </c>
      <c r="J43" s="5"/>
      <c r="K43" s="6" t="e">
        <f>ROUND(#REF!*D43+E43*D43,2)</f>
        <v>#REF!</v>
      </c>
      <c r="L43" s="6" t="e">
        <f t="shared" si="10"/>
        <v>#REF!</v>
      </c>
      <c r="M43" s="1">
        <v>5124.46</v>
      </c>
      <c r="O43" s="1">
        <f t="shared" si="0"/>
        <v>2833.92</v>
      </c>
      <c r="P43" s="1" t="e">
        <f>#REF!*D43</f>
        <v>#REF!</v>
      </c>
    </row>
    <row r="44" ht="33" customHeight="1" spans="1:16">
      <c r="A44" s="6"/>
      <c r="B44" s="6" t="s">
        <v>44</v>
      </c>
      <c r="C44" s="6" t="s">
        <v>21</v>
      </c>
      <c r="D44" s="6">
        <v>1.061</v>
      </c>
      <c r="E44" s="11">
        <v>1920</v>
      </c>
      <c r="F44" s="6">
        <f t="shared" si="9"/>
        <v>2037.12</v>
      </c>
      <c r="G44" s="5"/>
      <c r="H44" s="5"/>
      <c r="I44" s="5"/>
      <c r="J44" s="5"/>
      <c r="K44" s="6" t="e">
        <f>ROUND(#REF!*D44+E44*D44,2)</f>
        <v>#REF!</v>
      </c>
      <c r="L44" s="6" t="e">
        <f t="shared" si="10"/>
        <v>#REF!</v>
      </c>
      <c r="M44" s="1">
        <v>4587.7</v>
      </c>
      <c r="O44" s="1">
        <f t="shared" si="0"/>
        <v>2037.12</v>
      </c>
      <c r="P44" s="1" t="e">
        <f>#REF!*D44</f>
        <v>#REF!</v>
      </c>
    </row>
    <row r="45" customHeight="1" spans="1:16">
      <c r="A45" s="6">
        <v>3.5</v>
      </c>
      <c r="B45" s="6" t="s">
        <v>56</v>
      </c>
      <c r="C45" s="6"/>
      <c r="D45" s="6"/>
      <c r="E45" s="11"/>
      <c r="F45" s="6"/>
      <c r="G45" s="5"/>
      <c r="H45" s="5"/>
      <c r="I45" s="5"/>
      <c r="J45" s="5"/>
      <c r="K45" s="6"/>
      <c r="L45" s="6"/>
      <c r="O45" s="1">
        <f t="shared" si="0"/>
        <v>0</v>
      </c>
      <c r="P45" s="1" t="e">
        <f>#REF!*D45</f>
        <v>#REF!</v>
      </c>
    </row>
    <row r="46" customHeight="1" spans="1:16">
      <c r="A46" s="6"/>
      <c r="B46" s="6" t="s">
        <v>57</v>
      </c>
      <c r="C46" s="6" t="s">
        <v>16</v>
      </c>
      <c r="D46" s="6">
        <v>120</v>
      </c>
      <c r="E46" s="11"/>
      <c r="F46" s="6" t="str">
        <f t="shared" ref="F46:F53" si="11">IF(E46="","",ROUND(E46*$D46,2))</f>
        <v/>
      </c>
      <c r="G46" s="5"/>
      <c r="H46" s="5"/>
      <c r="I46" s="5"/>
      <c r="J46" s="5" t="s">
        <v>103</v>
      </c>
      <c r="K46" s="6" t="e">
        <f>ROUND(#REF!*D46+E46*D46,2)</f>
        <v>#REF!</v>
      </c>
      <c r="L46" s="6" t="e">
        <f t="shared" ref="L46:L49" si="12">ROUND(K46/D46,2)</f>
        <v>#REF!</v>
      </c>
      <c r="M46" s="1">
        <v>18.56</v>
      </c>
      <c r="O46" s="1">
        <f t="shared" si="0"/>
        <v>0</v>
      </c>
      <c r="P46" s="1" t="e">
        <f>#REF!*D46</f>
        <v>#REF!</v>
      </c>
    </row>
    <row r="47" ht="29.1" customHeight="1" spans="1:16">
      <c r="A47" s="6"/>
      <c r="B47" s="6" t="s">
        <v>58</v>
      </c>
      <c r="C47" s="6" t="s">
        <v>59</v>
      </c>
      <c r="D47" s="6">
        <v>11.8</v>
      </c>
      <c r="E47" s="11"/>
      <c r="F47" s="6" t="str">
        <f t="shared" si="11"/>
        <v/>
      </c>
      <c r="G47" s="5"/>
      <c r="H47" s="5"/>
      <c r="I47" s="5"/>
      <c r="J47" s="5"/>
      <c r="K47" s="6" t="e">
        <f>ROUND(#REF!*D47+E47*D47,2)</f>
        <v>#REF!</v>
      </c>
      <c r="L47" s="6" t="e">
        <f t="shared" si="12"/>
        <v>#REF!</v>
      </c>
      <c r="M47" s="1">
        <v>22.06</v>
      </c>
      <c r="O47" s="1">
        <f t="shared" si="0"/>
        <v>0</v>
      </c>
      <c r="P47" s="1" t="e">
        <f>#REF!*D47</f>
        <v>#REF!</v>
      </c>
    </row>
    <row r="48" ht="30" customHeight="1" spans="1:16">
      <c r="A48" s="6"/>
      <c r="B48" s="6" t="s">
        <v>60</v>
      </c>
      <c r="C48" s="6" t="s">
        <v>59</v>
      </c>
      <c r="D48" s="6">
        <v>21.12</v>
      </c>
      <c r="E48" s="11">
        <v>80.95</v>
      </c>
      <c r="F48" s="6">
        <f>ROUND(E48*D48,2)</f>
        <v>1709.66</v>
      </c>
      <c r="G48" s="5"/>
      <c r="H48" s="5"/>
      <c r="I48" s="5" t="s">
        <v>104</v>
      </c>
      <c r="J48" s="5"/>
      <c r="K48" s="6" t="e">
        <f>ROUND(#REF!*D48+E48*D48,2)</f>
        <v>#REF!</v>
      </c>
      <c r="L48" s="6" t="e">
        <f t="shared" si="12"/>
        <v>#REF!</v>
      </c>
      <c r="M48" s="1">
        <v>76.08</v>
      </c>
      <c r="O48" s="1">
        <f t="shared" si="0"/>
        <v>1709.664</v>
      </c>
      <c r="P48" s="1" t="e">
        <f>#REF!*D48</f>
        <v>#REF!</v>
      </c>
    </row>
    <row r="49" ht="35.1" customHeight="1" spans="1:16">
      <c r="A49" s="6"/>
      <c r="B49" s="6" t="s">
        <v>61</v>
      </c>
      <c r="C49" s="6" t="s">
        <v>16</v>
      </c>
      <c r="D49" s="6">
        <v>5.6</v>
      </c>
      <c r="E49" s="11">
        <v>397.7</v>
      </c>
      <c r="F49" s="6">
        <f>ROUND(E49*D49,2)</f>
        <v>2227.12</v>
      </c>
      <c r="G49" s="5"/>
      <c r="H49" s="5"/>
      <c r="I49" s="5"/>
      <c r="J49" s="5"/>
      <c r="K49" s="6" t="e">
        <f>ROUND(#REF!*D49+E49*D49,2)</f>
        <v>#REF!</v>
      </c>
      <c r="L49" s="6" t="e">
        <f t="shared" si="12"/>
        <v>#REF!</v>
      </c>
      <c r="M49" s="1">
        <v>495.05</v>
      </c>
      <c r="O49" s="1">
        <f t="shared" si="0"/>
        <v>2227.12</v>
      </c>
      <c r="P49" s="1" t="e">
        <f>#REF!*D49</f>
        <v>#REF!</v>
      </c>
    </row>
    <row r="50" customHeight="1" spans="1:16">
      <c r="A50" s="6">
        <v>3.6</v>
      </c>
      <c r="B50" s="6" t="s">
        <v>62</v>
      </c>
      <c r="C50" s="6"/>
      <c r="D50" s="6"/>
      <c r="E50" s="11"/>
      <c r="F50" s="6"/>
      <c r="G50" s="5"/>
      <c r="H50" s="5"/>
      <c r="I50" s="5"/>
      <c r="J50" s="5"/>
      <c r="K50" s="6"/>
      <c r="L50" s="6"/>
      <c r="O50" s="1">
        <f t="shared" si="0"/>
        <v>0</v>
      </c>
      <c r="P50" s="1" t="e">
        <f>#REF!*D50</f>
        <v>#REF!</v>
      </c>
    </row>
    <row r="51" ht="24.95" customHeight="1" spans="1:16">
      <c r="A51" s="6"/>
      <c r="B51" s="6" t="s">
        <v>63</v>
      </c>
      <c r="C51" s="6" t="s">
        <v>16</v>
      </c>
      <c r="D51" s="6">
        <v>76</v>
      </c>
      <c r="E51" s="11"/>
      <c r="F51" s="6" t="str">
        <f t="shared" si="11"/>
        <v/>
      </c>
      <c r="G51" s="5"/>
      <c r="H51" s="5"/>
      <c r="I51" s="5" t="s">
        <v>105</v>
      </c>
      <c r="J51" s="20" t="s">
        <v>106</v>
      </c>
      <c r="K51" s="6" t="e">
        <f>ROUND(#REF!*D51+E51*D51,2)</f>
        <v>#REF!</v>
      </c>
      <c r="L51" s="6" t="e">
        <f t="shared" ref="L51:L53" si="13">ROUND(K51/D51,2)</f>
        <v>#REF!</v>
      </c>
      <c r="M51" s="1">
        <v>5.84</v>
      </c>
      <c r="O51" s="1">
        <f t="shared" si="0"/>
        <v>0</v>
      </c>
      <c r="P51" s="1" t="e">
        <f>#REF!*D51</f>
        <v>#REF!</v>
      </c>
    </row>
    <row r="52" ht="24.95" customHeight="1" spans="1:16">
      <c r="A52" s="6"/>
      <c r="B52" s="6" t="s">
        <v>64</v>
      </c>
      <c r="C52" s="6" t="s">
        <v>16</v>
      </c>
      <c r="D52" s="6">
        <v>76</v>
      </c>
      <c r="E52" s="11"/>
      <c r="F52" s="6" t="str">
        <f t="shared" si="11"/>
        <v/>
      </c>
      <c r="G52" s="5"/>
      <c r="H52" s="5"/>
      <c r="I52" s="5"/>
      <c r="J52" s="21"/>
      <c r="K52" s="6" t="e">
        <f>ROUND(#REF!*D52+E52*D52,2)</f>
        <v>#REF!</v>
      </c>
      <c r="L52" s="6" t="e">
        <f t="shared" si="13"/>
        <v>#REF!</v>
      </c>
      <c r="M52" s="1">
        <v>6.07</v>
      </c>
      <c r="O52" s="1">
        <f t="shared" si="0"/>
        <v>0</v>
      </c>
      <c r="P52" s="1" t="e">
        <f>#REF!*D52</f>
        <v>#REF!</v>
      </c>
    </row>
    <row r="53" ht="24.95" customHeight="1" spans="1:16">
      <c r="A53" s="6"/>
      <c r="B53" s="6" t="s">
        <v>65</v>
      </c>
      <c r="C53" s="6" t="s">
        <v>16</v>
      </c>
      <c r="D53" s="6">
        <v>522</v>
      </c>
      <c r="E53" s="11"/>
      <c r="F53" s="6" t="str">
        <f t="shared" si="11"/>
        <v/>
      </c>
      <c r="G53" s="5"/>
      <c r="H53" s="5"/>
      <c r="I53" s="5"/>
      <c r="J53" s="22"/>
      <c r="K53" s="6" t="e">
        <f>ROUND(#REF!*D53+E53*D53,2)</f>
        <v>#REF!</v>
      </c>
      <c r="L53" s="6" t="e">
        <f t="shared" si="13"/>
        <v>#REF!</v>
      </c>
      <c r="M53" s="1">
        <v>149.6</v>
      </c>
      <c r="O53" s="1">
        <f t="shared" si="0"/>
        <v>0</v>
      </c>
      <c r="P53" s="1" t="e">
        <f>#REF!*D53</f>
        <v>#REF!</v>
      </c>
    </row>
    <row r="54" customHeight="1" spans="1:16">
      <c r="A54" s="10" t="s">
        <v>66</v>
      </c>
      <c r="B54" s="10" t="s">
        <v>67</v>
      </c>
      <c r="C54" s="6"/>
      <c r="D54" s="6"/>
      <c r="E54" s="11"/>
      <c r="F54" s="6"/>
      <c r="G54" s="5"/>
      <c r="H54" s="5"/>
      <c r="I54" s="5"/>
      <c r="J54" s="5"/>
      <c r="K54" s="6"/>
      <c r="L54" s="6"/>
      <c r="O54" s="1">
        <f t="shared" si="0"/>
        <v>0</v>
      </c>
      <c r="P54" s="1" t="e">
        <f>#REF!*D54</f>
        <v>#REF!</v>
      </c>
    </row>
    <row r="55" customHeight="1" spans="1:12">
      <c r="A55" s="10"/>
      <c r="B55" s="10" t="s">
        <v>107</v>
      </c>
      <c r="C55" s="6" t="s">
        <v>72</v>
      </c>
      <c r="D55" s="6">
        <v>1</v>
      </c>
      <c r="E55" s="11"/>
      <c r="F55" s="6"/>
      <c r="G55" s="5"/>
      <c r="H55" s="5"/>
      <c r="I55" s="5" t="s">
        <v>108</v>
      </c>
      <c r="J55" s="5"/>
      <c r="K55" s="6"/>
      <c r="L55" s="6"/>
    </row>
    <row r="56" customHeight="1" spans="1:16">
      <c r="A56" s="10" t="s">
        <v>69</v>
      </c>
      <c r="B56" s="10" t="s">
        <v>70</v>
      </c>
      <c r="C56" s="6"/>
      <c r="D56" s="6"/>
      <c r="E56" s="11"/>
      <c r="F56" s="6"/>
      <c r="G56" s="5"/>
      <c r="H56" s="5"/>
      <c r="I56" s="5"/>
      <c r="J56" s="5"/>
      <c r="K56" s="6"/>
      <c r="L56" s="6"/>
      <c r="O56" s="1">
        <f>E56*D56</f>
        <v>0</v>
      </c>
      <c r="P56" s="1" t="e">
        <f>#REF!*D56</f>
        <v>#REF!</v>
      </c>
    </row>
    <row r="57" ht="99" customHeight="1" spans="1:16">
      <c r="A57" s="6"/>
      <c r="B57" s="5" t="s">
        <v>71</v>
      </c>
      <c r="C57" s="6" t="s">
        <v>72</v>
      </c>
      <c r="D57" s="6">
        <v>1</v>
      </c>
      <c r="E57" s="11">
        <v>5000</v>
      </c>
      <c r="F57" s="6">
        <v>5000</v>
      </c>
      <c r="G57" s="5"/>
      <c r="H57" s="5"/>
      <c r="I57" s="5" t="s">
        <v>109</v>
      </c>
      <c r="J57" s="5"/>
      <c r="K57" s="6" t="e">
        <f>ROUND(#REF!*D57+E57*D57,2)</f>
        <v>#REF!</v>
      </c>
      <c r="L57" s="6" t="e">
        <f>ROUND(K57/D57,2)</f>
        <v>#REF!</v>
      </c>
      <c r="M57" s="1">
        <v>13959.63</v>
      </c>
      <c r="O57" s="1">
        <f>E57*D57</f>
        <v>5000</v>
      </c>
      <c r="P57" s="1" t="e">
        <f>#REF!*D57</f>
        <v>#REF!</v>
      </c>
    </row>
    <row r="58" customHeight="1" spans="1:12">
      <c r="A58" s="6" t="s">
        <v>76</v>
      </c>
      <c r="B58" s="6"/>
      <c r="C58" s="6"/>
      <c r="D58" s="6"/>
      <c r="E58" s="11"/>
      <c r="F58" s="6">
        <f>SUM(F2:F57)</f>
        <v>134888.23</v>
      </c>
      <c r="G58" s="5"/>
      <c r="H58" s="5"/>
      <c r="I58" s="5"/>
      <c r="J58" s="5"/>
      <c r="K58" s="6" t="e">
        <f>SUM(K5:K57)</f>
        <v>#REF!</v>
      </c>
      <c r="L58" s="6"/>
    </row>
    <row r="59" customHeight="1" spans="1:12">
      <c r="A59" s="15"/>
      <c r="B59" s="15"/>
      <c r="C59" s="15"/>
      <c r="D59" s="15"/>
      <c r="E59" s="15"/>
      <c r="F59" s="15"/>
      <c r="G59" s="16"/>
      <c r="H59" s="16"/>
      <c r="I59" s="16"/>
      <c r="J59" s="16"/>
      <c r="K59" s="15"/>
      <c r="L59" s="15"/>
    </row>
    <row r="60" customHeight="1" spans="1:12">
      <c r="A60" s="15"/>
      <c r="B60" s="15"/>
      <c r="C60" s="15"/>
      <c r="D60" s="15"/>
      <c r="E60" s="15"/>
      <c r="F60" s="15"/>
      <c r="G60" s="16"/>
      <c r="H60" s="16"/>
      <c r="I60" s="16"/>
      <c r="J60" s="16"/>
      <c r="K60" s="15"/>
      <c r="L60" s="15"/>
    </row>
    <row r="61" customHeight="1" spans="1:12">
      <c r="A61" s="15"/>
      <c r="B61" s="15"/>
      <c r="C61" s="15"/>
      <c r="D61" s="15"/>
      <c r="E61" s="15"/>
      <c r="F61" s="15"/>
      <c r="G61" s="16"/>
      <c r="H61" s="16"/>
      <c r="I61" s="16"/>
      <c r="J61" s="16"/>
      <c r="K61" s="15"/>
      <c r="L61" s="15"/>
    </row>
    <row r="62" customHeight="1" spans="1:12">
      <c r="A62" s="15"/>
      <c r="B62" s="15"/>
      <c r="C62" s="15"/>
      <c r="D62" s="15"/>
      <c r="E62" s="15"/>
      <c r="F62" s="15"/>
      <c r="G62" s="16"/>
      <c r="H62" s="16"/>
      <c r="I62" s="16"/>
      <c r="J62" s="16"/>
      <c r="K62" s="15"/>
      <c r="L62" s="15"/>
    </row>
    <row r="63" customHeight="1" spans="1:12">
      <c r="A63" s="15"/>
      <c r="B63" s="15"/>
      <c r="C63" s="15"/>
      <c r="D63" s="15"/>
      <c r="E63" s="15"/>
      <c r="F63" s="15"/>
      <c r="G63" s="16"/>
      <c r="H63" s="16"/>
      <c r="I63" s="16"/>
      <c r="J63" s="16"/>
      <c r="K63" s="15"/>
      <c r="L63" s="15"/>
    </row>
    <row r="64" customHeight="1" spans="1:12">
      <c r="A64" s="15"/>
      <c r="B64" s="15"/>
      <c r="C64" s="15"/>
      <c r="D64" s="15"/>
      <c r="E64" s="15"/>
      <c r="F64" s="15"/>
      <c r="G64" s="16"/>
      <c r="H64" s="16"/>
      <c r="I64" s="16"/>
      <c r="J64" s="16"/>
      <c r="K64" s="15"/>
      <c r="L64" s="15"/>
    </row>
    <row r="65" customHeight="1" spans="1:12">
      <c r="A65" s="15"/>
      <c r="B65" s="15"/>
      <c r="C65" s="15"/>
      <c r="D65" s="15"/>
      <c r="E65" s="15"/>
      <c r="F65" s="15"/>
      <c r="G65" s="16"/>
      <c r="H65" s="16"/>
      <c r="I65" s="16"/>
      <c r="J65" s="16"/>
      <c r="K65" s="15"/>
      <c r="L65" s="15"/>
    </row>
  </sheetData>
  <mergeCells count="19">
    <mergeCell ref="A1:L1"/>
    <mergeCell ref="E2:J2"/>
    <mergeCell ref="A2:A3"/>
    <mergeCell ref="B2:B3"/>
    <mergeCell ref="C2:C3"/>
    <mergeCell ref="D2:D3"/>
    <mergeCell ref="I10:I13"/>
    <mergeCell ref="I14:I17"/>
    <mergeCell ref="I33:I34"/>
    <mergeCell ref="I38:I39"/>
    <mergeCell ref="I41:I42"/>
    <mergeCell ref="I43:I44"/>
    <mergeCell ref="I46:I47"/>
    <mergeCell ref="I48:I49"/>
    <mergeCell ref="I51:I53"/>
    <mergeCell ref="J10:J13"/>
    <mergeCell ref="J14:J17"/>
    <mergeCell ref="J46:J47"/>
    <mergeCell ref="J51:J53"/>
  </mergeCells>
  <pageMargins left="0.236111111111111" right="0.196527777777778" top="0.236111111111111" bottom="0.118055555555556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50507</dc:creator>
  <cp:lastModifiedBy>Administrator</cp:lastModifiedBy>
  <dcterms:created xsi:type="dcterms:W3CDTF">2023-06-01T15:03:00Z</dcterms:created>
  <dcterms:modified xsi:type="dcterms:W3CDTF">2023-08-10T07:23:36Z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1B0C98FA8194457B97FFB4C79248E215_13</vt:lpwstr>
  </property>
  <property fmtid="{D5CDD505-2E9C-101B-9397-08002B2CF9AE}" pid="3" name="KSOProductBuildVer">
    <vt:lpwstr>2052-11.1.0.14309</vt:lpwstr>
  </property>
</Properties>
</file>